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945" tabRatio="914" activeTab="5"/>
  </bookViews>
  <sheets>
    <sheet name="KDY" sheetId="1" r:id="rId1"/>
    <sheet name="zápis" sheetId="2" r:id="rId2"/>
    <sheet name="tab1" sheetId="3" r:id="rId3"/>
    <sheet name="poř" sheetId="4" r:id="rId4"/>
    <sheet name="tab2" sheetId="5" r:id="rId5"/>
    <sheet name="KB" sheetId="6" r:id="rId6"/>
    <sheet name="Statistiky" sheetId="7" r:id="rId7"/>
    <sheet name="Pand" sheetId="8" r:id="rId8"/>
    <sheet name="Litomyšl" sheetId="9" r:id="rId9"/>
    <sheet name="Choceň" sheetId="10" r:id="rId10"/>
    <sheet name="H.Kitty" sheetId="11" r:id="rId11"/>
    <sheet name="Heat" sheetId="12" r:id="rId12"/>
    <sheet name="JZD" sheetId="13" r:id="rId13"/>
    <sheet name="Stilm" sheetId="14" r:id="rId14"/>
    <sheet name="Help" sheetId="15" r:id="rId15"/>
    <sheet name="Kapř" sheetId="16" r:id="rId16"/>
    <sheet name="Thunders" sheetId="17" r:id="rId17"/>
    <sheet name="CGT" sheetId="18" r:id="rId18"/>
    <sheet name="Fly" sheetId="19" r:id="rId19"/>
    <sheet name="R.Šípy" sheetId="20" r:id="rId20"/>
    <sheet name="Pard." sheetId="21" r:id="rId21"/>
    <sheet name="Sloni" sheetId="22" r:id="rId22"/>
    <sheet name="Krajánci" sheetId="23" r:id="rId23"/>
    <sheet name="List5" sheetId="24" state="hidden" r:id="rId24"/>
  </sheets>
  <definedNames/>
  <calcPr fullCalcOnLoad="1"/>
</workbook>
</file>

<file path=xl/sharedStrings.xml><?xml version="1.0" encoding="utf-8"?>
<sst xmlns="http://schemas.openxmlformats.org/spreadsheetml/2006/main" count="4209" uniqueCount="750">
  <si>
    <t>výsledek</t>
  </si>
  <si>
    <t>Hosté:</t>
  </si>
  <si>
    <t>Branky</t>
  </si>
  <si>
    <t>číslo</t>
  </si>
  <si>
    <t>čas</t>
  </si>
  <si>
    <t>dh</t>
  </si>
  <si>
    <t>skóre</t>
  </si>
  <si>
    <t>G</t>
  </si>
  <si>
    <t>A</t>
  </si>
  <si>
    <t>:</t>
  </si>
  <si>
    <t>g</t>
  </si>
  <si>
    <t>a</t>
  </si>
  <si>
    <t>Roman</t>
  </si>
  <si>
    <t>Budina</t>
  </si>
  <si>
    <t>Michal</t>
  </si>
  <si>
    <t>Pavel</t>
  </si>
  <si>
    <t>Tomáš</t>
  </si>
  <si>
    <t>Jiří</t>
  </si>
  <si>
    <t>Šilar</t>
  </si>
  <si>
    <t>Karel</t>
  </si>
  <si>
    <t>Maršík</t>
  </si>
  <si>
    <t>Martin</t>
  </si>
  <si>
    <t>Jan</t>
  </si>
  <si>
    <t>Ondřej</t>
  </si>
  <si>
    <t>Vyšší tresty</t>
  </si>
  <si>
    <t>trest</t>
  </si>
  <si>
    <t>přestupek</t>
  </si>
  <si>
    <t>Daniel</t>
  </si>
  <si>
    <t>Radek</t>
  </si>
  <si>
    <t>Arnold</t>
  </si>
  <si>
    <t>Milan</t>
  </si>
  <si>
    <t>Jaroslav</t>
  </si>
  <si>
    <t>Miroslav</t>
  </si>
  <si>
    <t>Petr</t>
  </si>
  <si>
    <t>Plný název týmu :</t>
  </si>
  <si>
    <t>Zkratka názvu (3 písmena) :</t>
  </si>
  <si>
    <t>ÚDAJE O VEDENÍ TÝMU</t>
  </si>
  <si>
    <t>Hlavní zodpovědná osoba :</t>
  </si>
  <si>
    <t>Příjmení</t>
  </si>
  <si>
    <t>Jméno</t>
  </si>
  <si>
    <t>E-mail</t>
  </si>
  <si>
    <t>Telefon</t>
  </si>
  <si>
    <t>Další zodpovědná osoba :</t>
  </si>
  <si>
    <t>ÚDAJE O HRÁČÍCH</t>
  </si>
  <si>
    <t>Č. dresu</t>
  </si>
  <si>
    <t>Brankáři (nepovinný údaj, libovolný počet) :</t>
  </si>
  <si>
    <t>Barva dresů :</t>
  </si>
  <si>
    <t>Za správnost všech údajů zodpovídá vedoucí družstva.</t>
  </si>
  <si>
    <t>René</t>
  </si>
  <si>
    <t>David</t>
  </si>
  <si>
    <t>Diblík</t>
  </si>
  <si>
    <t>Marek</t>
  </si>
  <si>
    <t>Vencl</t>
  </si>
  <si>
    <t>Toman</t>
  </si>
  <si>
    <t>Josef</t>
  </si>
  <si>
    <t>Fořt</t>
  </si>
  <si>
    <t>podpis vedoucího</t>
  </si>
  <si>
    <t>Václav</t>
  </si>
  <si>
    <t>Mareš</t>
  </si>
  <si>
    <r>
      <rPr>
        <i/>
        <sz val="9"/>
        <rFont val="Arial CE"/>
        <family val="2"/>
      </rPr>
      <t>Narozen</t>
    </r>
    <r>
      <rPr>
        <i/>
        <sz val="8"/>
        <rFont val="Arial CE"/>
        <family val="2"/>
      </rPr>
      <t xml:space="preserve"> (rrmmdd)</t>
    </r>
  </si>
  <si>
    <t>Jakub</t>
  </si>
  <si>
    <t>Libor</t>
  </si>
  <si>
    <t>Dominik</t>
  </si>
  <si>
    <t>Hrdina</t>
  </si>
  <si>
    <t>Aleš</t>
  </si>
  <si>
    <t>Matěj</t>
  </si>
  <si>
    <t>Filip</t>
  </si>
  <si>
    <t>Kovář</t>
  </si>
  <si>
    <t>Lukáš</t>
  </si>
  <si>
    <t>Ladislav</t>
  </si>
  <si>
    <t>Kamil</t>
  </si>
  <si>
    <t>Musil</t>
  </si>
  <si>
    <t>Pachl</t>
  </si>
  <si>
    <t>Rostislav</t>
  </si>
  <si>
    <t>Patrik</t>
  </si>
  <si>
    <t xml:space="preserve">Bělka </t>
  </si>
  <si>
    <t>Zbyněk</t>
  </si>
  <si>
    <t>Jandera</t>
  </si>
  <si>
    <t>Flyers</t>
  </si>
  <si>
    <t>Vít</t>
  </si>
  <si>
    <t>Novák</t>
  </si>
  <si>
    <t>ó</t>
  </si>
  <si>
    <t>l</t>
  </si>
  <si>
    <t>y</t>
  </si>
  <si>
    <t>s</t>
  </si>
  <si>
    <t>i</t>
  </si>
  <si>
    <t>t</t>
  </si>
  <si>
    <t>e</t>
  </si>
  <si>
    <t>n</t>
  </si>
  <si>
    <t>c</t>
  </si>
  <si>
    <t>T</t>
  </si>
  <si>
    <t>r</t>
  </si>
  <si>
    <t>Narozen</t>
  </si>
  <si>
    <t>Tým</t>
  </si>
  <si>
    <t>Zá</t>
  </si>
  <si>
    <t>Gó.</t>
  </si>
  <si>
    <t>As.</t>
  </si>
  <si>
    <t>Tr.</t>
  </si>
  <si>
    <t>Karlík</t>
  </si>
  <si>
    <t>Mikuláš</t>
  </si>
  <si>
    <t>průměr</t>
  </si>
  <si>
    <t>Dvořák</t>
  </si>
  <si>
    <t>Švec</t>
  </si>
  <si>
    <t>Kopecký</t>
  </si>
  <si>
    <t>Šparlinek</t>
  </si>
  <si>
    <t>Body</t>
  </si>
  <si>
    <t>Domácí</t>
  </si>
  <si>
    <r>
      <t>Narozen</t>
    </r>
    <r>
      <rPr>
        <i/>
        <sz val="8"/>
        <rFont val="Arial CE"/>
        <family val="2"/>
      </rPr>
      <t xml:space="preserve"> (rrmmdd)</t>
    </r>
  </si>
  <si>
    <t>Ordoš</t>
  </si>
  <si>
    <t>podpis vedoucího hostů:</t>
  </si>
  <si>
    <t>podpis rozhodčího:</t>
  </si>
  <si>
    <t>D/H</t>
  </si>
  <si>
    <t>Zářecký</t>
  </si>
  <si>
    <t>Koudelka</t>
  </si>
  <si>
    <t>Škorpil</t>
  </si>
  <si>
    <t>Souček</t>
  </si>
  <si>
    <t>Vyprachtický</t>
  </si>
  <si>
    <t>Mazák</t>
  </si>
  <si>
    <t>Ptáček</t>
  </si>
  <si>
    <t>Všichni hráči v poli (i vedoucí pokud hraje, maximálně 22 hráčů, zakroužkovat typ hráče dle Soutěžního řádu LHL, uvedení čísel nepovinné) :</t>
  </si>
  <si>
    <r>
      <rPr>
        <i/>
        <sz val="9"/>
        <rFont val="Arial CE"/>
        <family val="2"/>
      </rPr>
      <t xml:space="preserve">Narozen </t>
    </r>
    <r>
      <rPr>
        <i/>
        <sz val="8"/>
        <rFont val="Arial CE"/>
        <family val="2"/>
      </rPr>
      <t>(formát rrmmdd)</t>
    </r>
  </si>
  <si>
    <t>Typ hráče</t>
  </si>
  <si>
    <t xml:space="preserve"> </t>
  </si>
  <si>
    <t>Polách</t>
  </si>
  <si>
    <t>Kollert</t>
  </si>
  <si>
    <t>Dostál</t>
  </si>
  <si>
    <t>Radovan</t>
  </si>
  <si>
    <t>I</t>
  </si>
  <si>
    <t>II</t>
  </si>
  <si>
    <t>III</t>
  </si>
  <si>
    <t>Černý</t>
  </si>
  <si>
    <t>Břehovský</t>
  </si>
  <si>
    <t>Skalický</t>
  </si>
  <si>
    <t>Váně</t>
  </si>
  <si>
    <t>Večeř</t>
  </si>
  <si>
    <t>Strouhal</t>
  </si>
  <si>
    <t>ZÁPASY</t>
  </si>
  <si>
    <t>VÍTĚZSTVÍ</t>
  </si>
  <si>
    <t>REMÍZY</t>
  </si>
  <si>
    <t>PORÁŽKY</t>
  </si>
  <si>
    <t>SKÓRE</t>
  </si>
  <si>
    <t>BODY</t>
  </si>
  <si>
    <t>POŘADÍ</t>
  </si>
  <si>
    <t>Kuběnka</t>
  </si>
  <si>
    <t>Vladimír</t>
  </si>
  <si>
    <t>Daněk</t>
  </si>
  <si>
    <t>Faltus</t>
  </si>
  <si>
    <t>\</t>
  </si>
  <si>
    <t>Nechvíle</t>
  </si>
  <si>
    <t>Juřina</t>
  </si>
  <si>
    <t>Řehák</t>
  </si>
  <si>
    <t>Bednář</t>
  </si>
  <si>
    <t>Leoš</t>
  </si>
  <si>
    <t>Mík</t>
  </si>
  <si>
    <t>Marcel</t>
  </si>
  <si>
    <t>Feranec</t>
  </si>
  <si>
    <t>Vičar</t>
  </si>
  <si>
    <t>Narozen (formát rrmmdd)</t>
  </si>
  <si>
    <t>Ehrenberger</t>
  </si>
  <si>
    <t>Šťovíček</t>
  </si>
  <si>
    <t>Krobot</t>
  </si>
  <si>
    <t>Vratislav</t>
  </si>
  <si>
    <t>cornuto@seznam.cz</t>
  </si>
  <si>
    <t>Koreň</t>
  </si>
  <si>
    <t xml:space="preserve">Pařízek </t>
  </si>
  <si>
    <t xml:space="preserve">Starý </t>
  </si>
  <si>
    <t>Netušil</t>
  </si>
  <si>
    <t>730530</t>
  </si>
  <si>
    <t>bílo-červená</t>
  </si>
  <si>
    <t>Mazal</t>
  </si>
  <si>
    <t>Volf</t>
  </si>
  <si>
    <t>Boruch</t>
  </si>
  <si>
    <t>Keprta</t>
  </si>
  <si>
    <t>Markl</t>
  </si>
  <si>
    <t xml:space="preserve">Marinov </t>
  </si>
  <si>
    <t>710321</t>
  </si>
  <si>
    <t>Opravil</t>
  </si>
  <si>
    <t>sk.A</t>
  </si>
  <si>
    <t>Sloni</t>
  </si>
  <si>
    <t>Kubín</t>
  </si>
  <si>
    <t>OP č.</t>
  </si>
  <si>
    <t>Kapři Dlouhoňovice</t>
  </si>
  <si>
    <t>Stilmat</t>
  </si>
  <si>
    <t>Pardálové</t>
  </si>
  <si>
    <t>Hello Kitty</t>
  </si>
  <si>
    <t>Rychlé šípy</t>
  </si>
  <si>
    <t>ne</t>
  </si>
  <si>
    <t xml:space="preserve">ZÁPIS UTKÁNÍ  </t>
  </si>
  <si>
    <t>IV</t>
  </si>
  <si>
    <t>gol</t>
  </si>
  <si>
    <t xml:space="preserve">  podpis vedoucího domácích:</t>
  </si>
  <si>
    <t>SOUPISKA DRUŽSTVA PRO OP in-line 2015</t>
  </si>
  <si>
    <t>STI</t>
  </si>
  <si>
    <t>diblik.tomas@seznam.cz</t>
  </si>
  <si>
    <t>Brožek</t>
  </si>
  <si>
    <t>780125</t>
  </si>
  <si>
    <t>830105</t>
  </si>
  <si>
    <t>811101</t>
  </si>
  <si>
    <t xml:space="preserve">Nosál </t>
  </si>
  <si>
    <t>800204</t>
  </si>
  <si>
    <t>Papáček</t>
  </si>
  <si>
    <t>860427</t>
  </si>
  <si>
    <t>Ulrich</t>
  </si>
  <si>
    <t>650525</t>
  </si>
  <si>
    <t>740327</t>
  </si>
  <si>
    <t>KAP</t>
  </si>
  <si>
    <t>Plundra</t>
  </si>
  <si>
    <t>plundrat@seznam.cz</t>
  </si>
  <si>
    <t>Krkavec</t>
  </si>
  <si>
    <t>Doleček</t>
  </si>
  <si>
    <t>Víša</t>
  </si>
  <si>
    <t>Panda</t>
  </si>
  <si>
    <t>Kapři</t>
  </si>
  <si>
    <t>Heat</t>
  </si>
  <si>
    <t>R.Šípy</t>
  </si>
  <si>
    <t>budina@exsolution.cz</t>
  </si>
  <si>
    <t>Pilavka</t>
  </si>
  <si>
    <t xml:space="preserve">Vachutka </t>
  </si>
  <si>
    <t>Šula</t>
  </si>
  <si>
    <t>Fischer</t>
  </si>
  <si>
    <t>Nimmerrichter</t>
  </si>
  <si>
    <t>Valčík</t>
  </si>
  <si>
    <t>Hlava</t>
  </si>
  <si>
    <t>Milták</t>
  </si>
  <si>
    <t>Tadeáš</t>
  </si>
  <si>
    <t>Bílá</t>
  </si>
  <si>
    <t>Štěpán</t>
  </si>
  <si>
    <t>HEL</t>
  </si>
  <si>
    <t xml:space="preserve">Babák </t>
  </si>
  <si>
    <t>Babas.D@seznam.cz</t>
  </si>
  <si>
    <r>
      <rPr>
        <u val="single"/>
        <sz val="10"/>
        <color indexed="12"/>
        <rFont val="Arial CE"/>
        <family val="0"/>
      </rPr>
      <t>mailto:martin.neoral@centrum.cz</t>
    </r>
  </si>
  <si>
    <t>micias@seznam.cz</t>
  </si>
  <si>
    <r>
      <rPr>
        <u val="single"/>
        <sz val="10"/>
        <color indexed="12"/>
        <rFont val="Arial CE"/>
        <family val="0"/>
      </rPr>
      <t>mailto:ready123@seznam.cz</t>
    </r>
  </si>
  <si>
    <t>Maleček</t>
  </si>
  <si>
    <t>Doležal</t>
  </si>
  <si>
    <t>Matyáš</t>
  </si>
  <si>
    <r>
      <t>Narozen</t>
    </r>
    <r>
      <rPr>
        <i/>
        <sz val="8"/>
        <rFont val="Arial CE"/>
        <family val="2"/>
      </rPr>
      <t xml:space="preserve"> </t>
    </r>
  </si>
  <si>
    <t>růžová</t>
  </si>
  <si>
    <t>RYŠ</t>
  </si>
  <si>
    <t>SilaKarel@seznam.cz</t>
  </si>
  <si>
    <t>Číp</t>
  </si>
  <si>
    <t>Mach</t>
  </si>
  <si>
    <r>
      <t>Soupiska</t>
    </r>
    <r>
      <rPr>
        <sz val="16"/>
        <rFont val="Calibri"/>
        <family val="2"/>
      </rPr>
      <t xml:space="preserve">:     </t>
    </r>
    <r>
      <rPr>
        <sz val="24"/>
        <rFont val="Calibri"/>
        <family val="2"/>
      </rPr>
      <t>HEAT – TECH</t>
    </r>
  </si>
  <si>
    <t>Juřina Jan                  851130                   776000617    jajkovo@email.cz</t>
  </si>
  <si>
    <t>Bednář David           780408                   731617961    tiskarna@dobel.cz</t>
  </si>
  <si>
    <t>Langr</t>
  </si>
  <si>
    <t>Pejcha</t>
  </si>
  <si>
    <t xml:space="preserve">SOUPISKA DRUŽSTVA HC FLYERS </t>
  </si>
  <si>
    <t>HC FLYERS Česká Třebová</t>
  </si>
  <si>
    <t>FLY</t>
  </si>
  <si>
    <t>milanarnold@seznam.cz</t>
  </si>
  <si>
    <t xml:space="preserve">Narození </t>
  </si>
  <si>
    <t xml:space="preserve">Novotný </t>
  </si>
  <si>
    <t>Těšínský</t>
  </si>
  <si>
    <t xml:space="preserve">Pachl </t>
  </si>
  <si>
    <t xml:space="preserve">Wotava </t>
  </si>
  <si>
    <t>Vébr</t>
  </si>
  <si>
    <t>SOUPISKA DRUŽSTVA PRO LHL 2013-14</t>
  </si>
  <si>
    <t>Kačerovský</t>
  </si>
  <si>
    <t>pachl.tomas.9@seznam.cz</t>
  </si>
  <si>
    <t>Brejša</t>
  </si>
  <si>
    <t>vitek.brejsa@seznam.cz</t>
  </si>
  <si>
    <t>Konečný</t>
  </si>
  <si>
    <t xml:space="preserve">Nastoupil </t>
  </si>
  <si>
    <t>CBA</t>
  </si>
  <si>
    <r>
      <rPr>
        <u val="single"/>
        <sz val="10"/>
        <color indexed="12"/>
        <rFont val="Arial CE"/>
        <family val="0"/>
      </rPr>
      <t>nuget@nuget.cz</t>
    </r>
  </si>
  <si>
    <t>ptacek@cbox.cz</t>
  </si>
  <si>
    <t>Řepková</t>
  </si>
  <si>
    <t>Monika</t>
  </si>
  <si>
    <t>oranžovomodrá</t>
  </si>
  <si>
    <t>Wotawa</t>
  </si>
  <si>
    <t>Šourek</t>
  </si>
  <si>
    <t>Radim</t>
  </si>
  <si>
    <t>Balázs</t>
  </si>
  <si>
    <t>Babák</t>
  </si>
  <si>
    <t>Sláva</t>
  </si>
  <si>
    <t>Kuka</t>
  </si>
  <si>
    <t>Borovička</t>
  </si>
  <si>
    <t>Erik</t>
  </si>
  <si>
    <t>1.liga</t>
  </si>
  <si>
    <t>2.liga</t>
  </si>
  <si>
    <t>Heat Tech</t>
  </si>
  <si>
    <t>Vogel</t>
  </si>
  <si>
    <t>960329</t>
  </si>
  <si>
    <t>SLONI Dolní Morava</t>
  </si>
  <si>
    <t>SLO</t>
  </si>
  <si>
    <t>Kostúr</t>
  </si>
  <si>
    <t>Zecha</t>
  </si>
  <si>
    <t>bílo-modrá</t>
  </si>
  <si>
    <t>modro-bílá</t>
  </si>
  <si>
    <t>marsikm@centrum.cz</t>
  </si>
  <si>
    <t>Žlutá</t>
  </si>
  <si>
    <t>870707</t>
  </si>
  <si>
    <t>Janďourek</t>
  </si>
  <si>
    <t>870812</t>
  </si>
  <si>
    <t>930715</t>
  </si>
  <si>
    <t>921016</t>
  </si>
  <si>
    <t>820207</t>
  </si>
  <si>
    <t>810104</t>
  </si>
  <si>
    <t>840316</t>
  </si>
  <si>
    <t>860603</t>
  </si>
  <si>
    <t xml:space="preserve">Baier </t>
  </si>
  <si>
    <t>850319</t>
  </si>
  <si>
    <t>860223</t>
  </si>
  <si>
    <t>Štábl</t>
  </si>
  <si>
    <t>CBA+CGT</t>
  </si>
  <si>
    <t>brozek.dejf@gmail.com</t>
  </si>
  <si>
    <t>Vábr</t>
  </si>
  <si>
    <t>Pešek</t>
  </si>
  <si>
    <t>Šeda</t>
  </si>
  <si>
    <t>Jankovský</t>
  </si>
  <si>
    <t xml:space="preserve">Hynek </t>
  </si>
  <si>
    <t>Obst</t>
  </si>
  <si>
    <t>Kužílek</t>
  </si>
  <si>
    <t>Šlof</t>
  </si>
  <si>
    <t>CGT</t>
  </si>
  <si>
    <t>Klička</t>
  </si>
  <si>
    <t>KB</t>
  </si>
  <si>
    <t>Valenta</t>
  </si>
  <si>
    <t>Trnka</t>
  </si>
  <si>
    <t>3.liga</t>
  </si>
  <si>
    <t>Gremlica</t>
  </si>
  <si>
    <t>Kobza</t>
  </si>
  <si>
    <t>Šulc</t>
  </si>
  <si>
    <t>H.Kitty</t>
  </si>
  <si>
    <t>Fajfr</t>
  </si>
  <si>
    <t>Bartoš</t>
  </si>
  <si>
    <t>Axman</t>
  </si>
  <si>
    <t>Vavřina</t>
  </si>
  <si>
    <t>Cach</t>
  </si>
  <si>
    <t>Rubeš</t>
  </si>
  <si>
    <t>Přemysl</t>
  </si>
  <si>
    <t>Dvouletý</t>
  </si>
  <si>
    <t>zá</t>
  </si>
  <si>
    <t>JZD</t>
  </si>
  <si>
    <t>Slavoj Choceň</t>
  </si>
  <si>
    <t>Choceň</t>
  </si>
  <si>
    <t>IHC Litomyšl</t>
  </si>
  <si>
    <t>Help</t>
  </si>
  <si>
    <t>Thunders</t>
  </si>
  <si>
    <t>Krajánci</t>
  </si>
  <si>
    <t>Choc</t>
  </si>
  <si>
    <t>po</t>
  </si>
  <si>
    <t>30.4.</t>
  </si>
  <si>
    <t>út</t>
  </si>
  <si>
    <t>1.5.</t>
  </si>
  <si>
    <t>st</t>
  </si>
  <si>
    <t>2.5.</t>
  </si>
  <si>
    <t>čt</t>
  </si>
  <si>
    <t>3.5.</t>
  </si>
  <si>
    <t>so</t>
  </si>
  <si>
    <t>5.5.</t>
  </si>
  <si>
    <t>pá</t>
  </si>
  <si>
    <t>4.5.</t>
  </si>
  <si>
    <t>6.5.</t>
  </si>
  <si>
    <t>7.5.</t>
  </si>
  <si>
    <t>10.5.</t>
  </si>
  <si>
    <t>11.5.</t>
  </si>
  <si>
    <t>15.5.</t>
  </si>
  <si>
    <t>13.5.</t>
  </si>
  <si>
    <t>9.5.</t>
  </si>
  <si>
    <t>12.5.</t>
  </si>
  <si>
    <t>22.5.</t>
  </si>
  <si>
    <t>20.5.</t>
  </si>
  <si>
    <t>27.5.</t>
  </si>
  <si>
    <t>19.5.</t>
  </si>
  <si>
    <t>25.5.</t>
  </si>
  <si>
    <t>23.5.</t>
  </si>
  <si>
    <t>18.5.</t>
  </si>
  <si>
    <t>24.5.</t>
  </si>
  <si>
    <t>21.5.</t>
  </si>
  <si>
    <t>Crha</t>
  </si>
  <si>
    <t>Čevora</t>
  </si>
  <si>
    <t>Oldřich</t>
  </si>
  <si>
    <t>Doha</t>
  </si>
  <si>
    <t>Doseděl</t>
  </si>
  <si>
    <t>Vladislav</t>
  </si>
  <si>
    <t>Horák</t>
  </si>
  <si>
    <t xml:space="preserve">Kraitl </t>
  </si>
  <si>
    <t>Stanislav</t>
  </si>
  <si>
    <t>Lunka</t>
  </si>
  <si>
    <t>Mifek</t>
  </si>
  <si>
    <t>Moravec</t>
  </si>
  <si>
    <t>Nespěšný</t>
  </si>
  <si>
    <t>Lubomír</t>
  </si>
  <si>
    <t>Pekárek</t>
  </si>
  <si>
    <t>Zdeněk</t>
  </si>
  <si>
    <t>Resler</t>
  </si>
  <si>
    <t>Michael</t>
  </si>
  <si>
    <t>Šťastný</t>
  </si>
  <si>
    <t>Vilímek</t>
  </si>
  <si>
    <t>010516</t>
  </si>
  <si>
    <t>Jaromír</t>
  </si>
  <si>
    <t>SOUPISKA DRUŽSTVA PRO OP in-line 2018</t>
  </si>
  <si>
    <t>LIT</t>
  </si>
  <si>
    <t xml:space="preserve">Bažant </t>
  </si>
  <si>
    <t>Vomočil</t>
  </si>
  <si>
    <t xml:space="preserve">Drobný </t>
  </si>
  <si>
    <t xml:space="preserve">Skalník </t>
  </si>
  <si>
    <t>Jiří st.</t>
  </si>
  <si>
    <t>Bílá, černá</t>
  </si>
  <si>
    <t>kkuurrii@seznam.cz</t>
  </si>
  <si>
    <t>Málek</t>
  </si>
  <si>
    <t>Bílý</t>
  </si>
  <si>
    <t>Luděk</t>
  </si>
  <si>
    <t>SOUPISKA DRUŽSTVA PRO OP in-line 2018 - soutěž Lanškroun</t>
  </si>
  <si>
    <t>Krajánci Ústí n/O</t>
  </si>
  <si>
    <t>KRJ</t>
  </si>
  <si>
    <t>1spl.</t>
  </si>
  <si>
    <t>2spl</t>
  </si>
  <si>
    <t>3spl</t>
  </si>
  <si>
    <t>Vybráno</t>
  </si>
  <si>
    <t>Dluh</t>
  </si>
  <si>
    <t>PLUS</t>
  </si>
  <si>
    <t>MINUS</t>
  </si>
  <si>
    <t>Uhradit:</t>
  </si>
  <si>
    <t>m.resler@seznam.cz</t>
  </si>
  <si>
    <t>atc@ustinadorlici.cz</t>
  </si>
  <si>
    <t>Celková</t>
  </si>
  <si>
    <t>1z</t>
  </si>
  <si>
    <t>2z</t>
  </si>
  <si>
    <t>3z</t>
  </si>
  <si>
    <t>4z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</si>
  <si>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</si>
  <si>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</si>
  <si>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</si>
  <si>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</si>
  <si>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</si>
  <si>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</si>
  <si>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</si>
  <si>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</si>
  <si>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</si>
  <si>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</si>
  <si>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</si>
  <si>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Platba</t>
  </si>
  <si>
    <t>Zbývá</t>
  </si>
  <si>
    <t>Vrátit:</t>
  </si>
  <si>
    <t xml:space="preserve">Telefon                                        -               email                                </t>
  </si>
  <si>
    <t>P.Crha@bezdrat.net</t>
  </si>
  <si>
    <t>olincevora@seznam.cz</t>
  </si>
  <si>
    <t>lada.doha@seznam.cz</t>
  </si>
  <si>
    <t>laladosedel@seznam.cz</t>
  </si>
  <si>
    <t>horacek14@seznam.cz</t>
  </si>
  <si>
    <t>stanislav.kraitl@tiscali.cz</t>
  </si>
  <si>
    <t>jirilunka@seznam.cz</t>
  </si>
  <si>
    <t>mifi70@seznam.cz</t>
  </si>
  <si>
    <t>moravec.koop@tiscali.cz</t>
  </si>
  <si>
    <t>musilp20@seznam.cz</t>
  </si>
  <si>
    <t>nemá</t>
  </si>
  <si>
    <t>zdenekpekarek@volny.cz</t>
  </si>
  <si>
    <t>redberlin@redberlin.cz</t>
  </si>
  <si>
    <t>stastny.m@seznam.cz</t>
  </si>
  <si>
    <t>vl.vilimek@unet.cz</t>
  </si>
  <si>
    <t>černá, šedivá, bílá, zelená</t>
  </si>
  <si>
    <r>
      <t>Narozen</t>
    </r>
  </si>
  <si>
    <t>Email</t>
  </si>
  <si>
    <t>Kaplan</t>
  </si>
  <si>
    <t>jirkas08@seznam.cz</t>
  </si>
  <si>
    <t>Kalousek</t>
  </si>
  <si>
    <t>kalstan@centrum.cz</t>
  </si>
  <si>
    <t>Kučera</t>
  </si>
  <si>
    <t>jirka.kucera@seznam.cz</t>
  </si>
  <si>
    <t>Macák</t>
  </si>
  <si>
    <t>jmacak@accom.cz</t>
  </si>
  <si>
    <t>790725</t>
  </si>
  <si>
    <t>lukas.vavrina@seznam.cz</t>
  </si>
  <si>
    <t>PANDA Team</t>
  </si>
  <si>
    <t>PAN</t>
  </si>
  <si>
    <t>bílo - černá</t>
  </si>
  <si>
    <t>miroslav.keprta@seznam.cz</t>
  </si>
  <si>
    <t>11 (4)</t>
  </si>
  <si>
    <t>950511</t>
  </si>
  <si>
    <t>Šegita</t>
  </si>
  <si>
    <t>760202</t>
  </si>
  <si>
    <t>28 (93)</t>
  </si>
  <si>
    <t>zeleno-černá</t>
  </si>
  <si>
    <t>bílo-zelená</t>
  </si>
  <si>
    <t>STILMAT Žamberk</t>
  </si>
  <si>
    <t>871001</t>
  </si>
  <si>
    <t>Brožek ml.</t>
  </si>
  <si>
    <t>040513</t>
  </si>
  <si>
    <t>000610</t>
  </si>
  <si>
    <t>HOST</t>
  </si>
  <si>
    <t>990320</t>
  </si>
  <si>
    <t>Prokop</t>
  </si>
  <si>
    <t>010627</t>
  </si>
  <si>
    <t>Thunders Šumperk - soupiska</t>
  </si>
  <si>
    <t>Příjmeni</t>
  </si>
  <si>
    <t>František</t>
  </si>
  <si>
    <t>Prokopec</t>
  </si>
  <si>
    <t>Dohnal</t>
  </si>
  <si>
    <t>Blaháček</t>
  </si>
  <si>
    <t>Antonín</t>
  </si>
  <si>
    <t>Chytil</t>
  </si>
  <si>
    <t>Belanis</t>
  </si>
  <si>
    <t>Švácha</t>
  </si>
  <si>
    <t>SOUPISKA DRUŽSTVA RYCHLÉ ŠÍPY IN-LINE 2018</t>
  </si>
  <si>
    <t>14.5.</t>
  </si>
  <si>
    <t>Špryňar</t>
  </si>
  <si>
    <t>Petrůň</t>
  </si>
  <si>
    <t>Litomyšl</t>
  </si>
  <si>
    <t>Litom.</t>
  </si>
  <si>
    <t>Kraj</t>
  </si>
  <si>
    <t>4.liga</t>
  </si>
  <si>
    <t>SOUPISKA DRUŽSTVA PRO OP in-line 2017</t>
  </si>
  <si>
    <t>IHC Slavoj Choceň</t>
  </si>
  <si>
    <t>ISC</t>
  </si>
  <si>
    <t>Luňák</t>
  </si>
  <si>
    <t>lunafi@seznam.cz</t>
  </si>
  <si>
    <t>Vích</t>
  </si>
  <si>
    <t>alesvich@seznam.cz</t>
  </si>
  <si>
    <t>880120</t>
  </si>
  <si>
    <t>Adámek</t>
  </si>
  <si>
    <t>740610</t>
  </si>
  <si>
    <t>Ropek</t>
  </si>
  <si>
    <t>870506</t>
  </si>
  <si>
    <t>Mimra</t>
  </si>
  <si>
    <t>810512</t>
  </si>
  <si>
    <t>760217</t>
  </si>
  <si>
    <t>821231</t>
  </si>
  <si>
    <t>Držmíšek</t>
  </si>
  <si>
    <t>820927</t>
  </si>
  <si>
    <t>Krejza</t>
  </si>
  <si>
    <t>880415</t>
  </si>
  <si>
    <t>Peška</t>
  </si>
  <si>
    <t>Veselý</t>
  </si>
  <si>
    <t>760929</t>
  </si>
  <si>
    <t xml:space="preserve">Jelínek </t>
  </si>
  <si>
    <t>830527</t>
  </si>
  <si>
    <t>Šplíchal</t>
  </si>
  <si>
    <t>940401</t>
  </si>
  <si>
    <t xml:space="preserve">Jetmar </t>
  </si>
  <si>
    <t>Bořek</t>
  </si>
  <si>
    <t>890308</t>
  </si>
  <si>
    <t xml:space="preserve">Voříšek </t>
  </si>
  <si>
    <t>890220</t>
  </si>
  <si>
    <t>Půhoný</t>
  </si>
  <si>
    <t>920827</t>
  </si>
  <si>
    <t>Sajdl</t>
  </si>
  <si>
    <t>bílo-černá</t>
  </si>
  <si>
    <t>černo-bílo-zelená</t>
  </si>
  <si>
    <t>Růžička</t>
  </si>
  <si>
    <t>Luboš</t>
  </si>
  <si>
    <t>Jeřábek</t>
  </si>
  <si>
    <t>Lakota</t>
  </si>
  <si>
    <t>Narozen (rrmmdd)</t>
  </si>
  <si>
    <t>bílo modrá</t>
  </si>
  <si>
    <t>HEAT - TECH</t>
  </si>
  <si>
    <t>HEAT</t>
  </si>
  <si>
    <t>jajkovo@email.cz</t>
  </si>
  <si>
    <t>kovomik@seznam.cz</t>
  </si>
  <si>
    <t>Kilčícký</t>
  </si>
  <si>
    <t>Kocián</t>
  </si>
  <si>
    <t>Ohnutek</t>
  </si>
  <si>
    <t>Vlček</t>
  </si>
  <si>
    <t>Červeno – bílá</t>
  </si>
  <si>
    <t>Soupiska Družstva pro OP In-line 2017</t>
  </si>
  <si>
    <t>Plný název týmu:</t>
  </si>
  <si>
    <t>Údaje o vedení týmu</t>
  </si>
  <si>
    <t>Krč</t>
  </si>
  <si>
    <t>krc91@seznam.cz</t>
  </si>
  <si>
    <t xml:space="preserve">Další zodpovědná osoba </t>
  </si>
  <si>
    <t>jan.faltus35@gmail.com</t>
  </si>
  <si>
    <t>Údaje o hráčích</t>
  </si>
  <si>
    <t>č.dresu</t>
  </si>
  <si>
    <t>Moučka</t>
  </si>
  <si>
    <t>Vaňous</t>
  </si>
  <si>
    <t>Brankaři</t>
  </si>
  <si>
    <t>Barva Dresů</t>
  </si>
  <si>
    <t>Faltus Jan</t>
  </si>
  <si>
    <t>Modro-Bílá</t>
  </si>
  <si>
    <t>Koutský</t>
  </si>
  <si>
    <t>Krystl</t>
  </si>
  <si>
    <t>Václavský</t>
  </si>
  <si>
    <t>Smola</t>
  </si>
  <si>
    <t>Miloš</t>
  </si>
  <si>
    <t>Brandejs</t>
  </si>
  <si>
    <t xml:space="preserve">Šembera </t>
  </si>
  <si>
    <t>sk.B</t>
  </si>
  <si>
    <t>tresPAN</t>
  </si>
  <si>
    <t>golLit</t>
  </si>
  <si>
    <t>Bartheldy</t>
  </si>
  <si>
    <t>tresLit</t>
  </si>
  <si>
    <t>tresChoc</t>
  </si>
  <si>
    <t xml:space="preserve">H.Kitty  </t>
  </si>
  <si>
    <t>tresHKi</t>
  </si>
  <si>
    <t>Čada</t>
  </si>
  <si>
    <t>Hki</t>
  </si>
  <si>
    <t>golHKi</t>
  </si>
  <si>
    <t>Heat-tech</t>
  </si>
  <si>
    <t>HEA</t>
  </si>
  <si>
    <t>Nimmrichtr</t>
  </si>
  <si>
    <t>golHea</t>
  </si>
  <si>
    <t>golJZD</t>
  </si>
  <si>
    <t>golSti</t>
  </si>
  <si>
    <t>tresJZD</t>
  </si>
  <si>
    <t>Morkes</t>
  </si>
  <si>
    <t>Paclík</t>
  </si>
  <si>
    <t>Kopečný</t>
  </si>
  <si>
    <t>Teplý</t>
  </si>
  <si>
    <t>Jirmásek</t>
  </si>
  <si>
    <t>Šána</t>
  </si>
  <si>
    <t>Voleský</t>
  </si>
  <si>
    <t>Preisler</t>
  </si>
  <si>
    <t>GolHelp</t>
  </si>
  <si>
    <t>tresHelp</t>
  </si>
  <si>
    <t>tresSti</t>
  </si>
  <si>
    <t>Kap</t>
  </si>
  <si>
    <t>golKap</t>
  </si>
  <si>
    <t>Janík</t>
  </si>
  <si>
    <t>Pipková</t>
  </si>
  <si>
    <t>Kateřina</t>
  </si>
  <si>
    <t>910424</t>
  </si>
  <si>
    <t>Venda Pachl &lt;Pachl.V@seznam.cz&gt;</t>
  </si>
  <si>
    <t>Pan</t>
  </si>
  <si>
    <t>golPan</t>
  </si>
  <si>
    <t>golChoc</t>
  </si>
  <si>
    <t>tresKap</t>
  </si>
  <si>
    <t>THU</t>
  </si>
  <si>
    <t>golThu</t>
  </si>
  <si>
    <t>golCGT</t>
  </si>
  <si>
    <t>Trnečka</t>
  </si>
  <si>
    <t>tresCGT</t>
  </si>
  <si>
    <t>Dárius</t>
  </si>
  <si>
    <t>Brázda</t>
  </si>
  <si>
    <t>Adam</t>
  </si>
  <si>
    <t>Soukup</t>
  </si>
  <si>
    <t>Hudec</t>
  </si>
  <si>
    <t>Orlich</t>
  </si>
  <si>
    <t>Togl</t>
  </si>
  <si>
    <t>Fly</t>
  </si>
  <si>
    <t>golFly</t>
  </si>
  <si>
    <t>Bělka</t>
  </si>
  <si>
    <t>Rší</t>
  </si>
  <si>
    <t>golRší</t>
  </si>
  <si>
    <t>tresFly</t>
  </si>
  <si>
    <t>tresRší</t>
  </si>
  <si>
    <t>Par</t>
  </si>
  <si>
    <t>golPar</t>
  </si>
  <si>
    <t>16.5.</t>
  </si>
  <si>
    <t>tresHEA</t>
  </si>
  <si>
    <t>tresThu</t>
  </si>
  <si>
    <t>tresPar</t>
  </si>
  <si>
    <t>Slo</t>
  </si>
  <si>
    <t>golSlo</t>
  </si>
  <si>
    <t>bez gol</t>
  </si>
  <si>
    <t>golKraj</t>
  </si>
  <si>
    <t>tresKraj</t>
  </si>
  <si>
    <t>tresSlo</t>
  </si>
  <si>
    <t>Mík st.</t>
  </si>
  <si>
    <t>Jindřich</t>
  </si>
  <si>
    <t>HPar</t>
  </si>
  <si>
    <t>Krejsar</t>
  </si>
  <si>
    <t>HKap</t>
  </si>
  <si>
    <t>Zeman</t>
  </si>
  <si>
    <t>Břetislav</t>
  </si>
  <si>
    <t>HCGT</t>
  </si>
  <si>
    <t>Kanadské</t>
  </si>
  <si>
    <t>bodování</t>
  </si>
  <si>
    <t>golHki</t>
  </si>
  <si>
    <t>Holub</t>
  </si>
  <si>
    <t>Lainka</t>
  </si>
  <si>
    <t>970401</t>
  </si>
  <si>
    <t>751018</t>
  </si>
  <si>
    <t>830821</t>
  </si>
  <si>
    <t>golSTI</t>
  </si>
  <si>
    <t>Nastoupil</t>
  </si>
  <si>
    <t>HHEA</t>
  </si>
  <si>
    <t>Hausler</t>
  </si>
  <si>
    <t>Jansa</t>
  </si>
  <si>
    <t>Hozák</t>
  </si>
  <si>
    <t>26.5.</t>
  </si>
  <si>
    <t>Steinmetz</t>
  </si>
  <si>
    <t>golHelp</t>
  </si>
  <si>
    <t>tel 604339923</t>
  </si>
  <si>
    <t>Pardál.</t>
  </si>
  <si>
    <t>Telk</t>
  </si>
  <si>
    <t>HHelp</t>
  </si>
  <si>
    <t>Novotný</t>
  </si>
  <si>
    <t>Vachutka</t>
  </si>
  <si>
    <t>k 5</t>
  </si>
  <si>
    <t>Thund.</t>
  </si>
  <si>
    <t>28.5.</t>
  </si>
  <si>
    <t>Chmelan</t>
  </si>
  <si>
    <t>Krištof</t>
  </si>
  <si>
    <t>Hernych</t>
  </si>
  <si>
    <t>011201</t>
  </si>
  <si>
    <t>1.6.</t>
  </si>
  <si>
    <t>29.5.</t>
  </si>
  <si>
    <t>30.5.</t>
  </si>
  <si>
    <t>24.6.</t>
  </si>
  <si>
    <t>9.6.</t>
  </si>
  <si>
    <t>31.5.</t>
  </si>
  <si>
    <t>2.6.</t>
  </si>
  <si>
    <t>7.6.</t>
  </si>
  <si>
    <t>1.7.</t>
  </si>
  <si>
    <t>27.6.</t>
  </si>
  <si>
    <t>20.6.</t>
  </si>
  <si>
    <t>22.6.</t>
  </si>
  <si>
    <t>3.6.</t>
  </si>
  <si>
    <t>29.6.</t>
  </si>
  <si>
    <t>6.6.</t>
  </si>
  <si>
    <t>19.6.</t>
  </si>
  <si>
    <t>R.šípy</t>
  </si>
  <si>
    <t>Cink</t>
  </si>
  <si>
    <t>HHki</t>
  </si>
  <si>
    <t xml:space="preserve"> R.šípy </t>
  </si>
  <si>
    <t xml:space="preserve">R.šípy  </t>
  </si>
  <si>
    <t xml:space="preserve">R.šípy </t>
  </si>
  <si>
    <t xml:space="preserve"> Sloni</t>
  </si>
  <si>
    <t>Heat tech</t>
  </si>
  <si>
    <t xml:space="preserve"> Heat tech</t>
  </si>
  <si>
    <t>HJZD</t>
  </si>
  <si>
    <t>0 k</t>
  </si>
  <si>
    <t>4.6.</t>
  </si>
  <si>
    <t>Masopust</t>
  </si>
  <si>
    <t>8.6.</t>
  </si>
  <si>
    <t>5.6.</t>
  </si>
  <si>
    <t>17.6.</t>
  </si>
  <si>
    <t>24.7.</t>
  </si>
  <si>
    <t>23.6.</t>
  </si>
  <si>
    <t>5.7.</t>
  </si>
  <si>
    <t>3.7.</t>
  </si>
  <si>
    <t>30.6.</t>
  </si>
  <si>
    <t>21.6.</t>
  </si>
  <si>
    <t>18.6.</t>
  </si>
  <si>
    <t>28.6.</t>
  </si>
  <si>
    <t>Jandák</t>
  </si>
  <si>
    <t>Dušan</t>
  </si>
  <si>
    <t>po zápase č .</t>
  </si>
  <si>
    <t>Mrázková</t>
  </si>
  <si>
    <t>2.7.</t>
  </si>
  <si>
    <t>4.7.</t>
  </si>
  <si>
    <t>26.6.</t>
  </si>
  <si>
    <t>7.7.</t>
  </si>
  <si>
    <t>25.6.</t>
  </si>
  <si>
    <t>HKraj</t>
  </si>
  <si>
    <t>Lesák</t>
  </si>
  <si>
    <t>sami</t>
  </si>
  <si>
    <t xml:space="preserve">  si </t>
  </si>
  <si>
    <t>určí</t>
  </si>
  <si>
    <t>???</t>
  </si>
  <si>
    <t>9.7.</t>
  </si>
  <si>
    <t>8.7.</t>
  </si>
  <si>
    <t>Haltůch</t>
  </si>
  <si>
    <t>Hslo</t>
  </si>
  <si>
    <t>odlo</t>
  </si>
  <si>
    <t>ženo</t>
  </si>
  <si>
    <t>????</t>
  </si>
  <si>
    <t>Štancl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</si>
</sst>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0.0"/>
    <numFmt numFmtId="169" formatCode="[$-405]d\.\ mmmm\ yyyy"/>
    <numFmt numFmtId="170" formatCode="000,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yy\-mm\-dd"/>
    <numFmt numFmtId="178" formatCode="yymmdd"/>
    <numFmt numFmtId="179" formatCode="0.0000E+00"/>
    <numFmt numFmtId="180" formatCode="0.000E+00"/>
    <numFmt numFmtId="181" formatCode="0.0E+00"/>
    <numFmt numFmtId="182" formatCode="0.0000000000"/>
    <numFmt numFmtId="183" formatCode="0.000000000"/>
    <numFmt numFmtId="184" formatCode="[$¥€-2]\ #\ ##,000_);[Red]\([$€-2]\ #\ ##,000\)"/>
    <numFmt numFmtId="185" formatCode="000000"/>
    <numFmt numFmtId="186" formatCode="000\4\20"/>
    <numFmt numFmtId="187" formatCode="[$-405]dddd\ d\.\ mmmm\ yyyy"/>
  </numFmts>
  <fonts count="117">
    <font>
      <sz val="10"/>
      <name val="Arial CE"/>
      <family val="0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6"/>
      <name val="Arial CE"/>
      <family val="2"/>
    </font>
    <font>
      <i/>
      <sz val="7"/>
      <name val="Arial CE"/>
      <family val="2"/>
    </font>
    <font>
      <b/>
      <i/>
      <sz val="8"/>
      <name val="Arial CE"/>
      <family val="2"/>
    </font>
    <font>
      <b/>
      <sz val="10"/>
      <name val="Arial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i/>
      <sz val="8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9"/>
      <color indexed="8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b/>
      <sz val="9"/>
      <name val="Arial CE"/>
      <family val="2"/>
    </font>
    <font>
      <sz val="9"/>
      <name val="Arial"/>
      <family val="2"/>
    </font>
    <font>
      <sz val="12"/>
      <color indexed="8"/>
      <name val="Arial CE"/>
      <family val="2"/>
    </font>
    <font>
      <b/>
      <sz val="9"/>
      <name val="Arial"/>
      <family val="2"/>
    </font>
    <font>
      <b/>
      <sz val="12"/>
      <name val="Arial CE"/>
      <family val="2"/>
    </font>
    <font>
      <b/>
      <sz val="12"/>
      <name val="Arial"/>
      <family val="2"/>
    </font>
    <font>
      <sz val="5"/>
      <name val="Arial CE"/>
      <family val="0"/>
    </font>
    <font>
      <sz val="12"/>
      <name val="Arial CE"/>
      <family val="0"/>
    </font>
    <font>
      <b/>
      <i/>
      <sz val="12"/>
      <color indexed="14"/>
      <name val="Arial CE"/>
      <family val="2"/>
    </font>
    <font>
      <sz val="12"/>
      <color indexed="14"/>
      <name val="Arial CE"/>
      <family val="2"/>
    </font>
    <font>
      <b/>
      <sz val="12"/>
      <color indexed="8"/>
      <name val="Arial CE"/>
      <family val="2"/>
    </font>
    <font>
      <sz val="12"/>
      <color indexed="12"/>
      <name val="Arial CE"/>
      <family val="2"/>
    </font>
    <font>
      <b/>
      <sz val="13"/>
      <color indexed="8"/>
      <name val="Arial CE"/>
      <family val="2"/>
    </font>
    <font>
      <sz val="13"/>
      <color indexed="8"/>
      <name val="Arial CE"/>
      <family val="2"/>
    </font>
    <font>
      <b/>
      <i/>
      <sz val="13"/>
      <color indexed="8"/>
      <name val="Arial CE"/>
      <family val="2"/>
    </font>
    <font>
      <b/>
      <sz val="11"/>
      <name val="Arial CE"/>
      <family val="0"/>
    </font>
    <font>
      <sz val="10"/>
      <color indexed="12"/>
      <name val="Arial CE"/>
      <family val="2"/>
    </font>
    <font>
      <sz val="9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22"/>
      <name val="Calibri"/>
      <family val="2"/>
    </font>
    <font>
      <sz val="16"/>
      <name val="Calibri"/>
      <family val="2"/>
    </font>
    <font>
      <sz val="24"/>
      <name val="Calibri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sz val="14"/>
      <name val="Arial CE"/>
      <family val="0"/>
    </font>
    <font>
      <sz val="14"/>
      <name val="Arial"/>
      <family val="2"/>
    </font>
    <font>
      <sz val="11"/>
      <name val="Arial"/>
      <family val="2"/>
    </font>
    <font>
      <sz val="16"/>
      <name val="Arial CE"/>
      <family val="0"/>
    </font>
    <font>
      <sz val="26"/>
      <name val="Arial CE"/>
      <family val="0"/>
    </font>
    <font>
      <sz val="11"/>
      <name val="Arial CE"/>
      <family val="2"/>
    </font>
    <font>
      <sz val="10"/>
      <name val="Arimo"/>
      <family val="0"/>
    </font>
    <font>
      <b/>
      <sz val="24"/>
      <name val="Arial CE"/>
      <family val="0"/>
    </font>
    <font>
      <b/>
      <sz val="12"/>
      <color indexed="8"/>
      <name val="Arial"/>
      <family val="2"/>
    </font>
    <font>
      <b/>
      <sz val="18"/>
      <name val="Arial CE"/>
      <family val="0"/>
    </font>
    <font>
      <sz val="6"/>
      <name val="Arial CE"/>
      <family val="0"/>
    </font>
    <font>
      <b/>
      <sz val="11"/>
      <color indexed="8"/>
      <name val="Calibri"/>
      <family val="2"/>
    </font>
    <font>
      <sz val="10"/>
      <color indexed="12"/>
      <name val="Arial"/>
      <family val="2"/>
    </font>
    <font>
      <b/>
      <sz val="8"/>
      <name val="Arial CE"/>
      <family val="0"/>
    </font>
    <font>
      <b/>
      <sz val="8"/>
      <name val="Arial"/>
      <family val="2"/>
    </font>
    <font>
      <b/>
      <i/>
      <sz val="9"/>
      <name val="Arial CE"/>
      <family val="0"/>
    </font>
    <font>
      <b/>
      <sz val="16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0"/>
      <color indexed="8"/>
      <name val="Calibri"/>
      <family val="2"/>
    </font>
    <font>
      <b/>
      <i/>
      <sz val="11"/>
      <color indexed="14"/>
      <name val="Arial CE"/>
      <family val="2"/>
    </font>
    <font>
      <u val="single"/>
      <sz val="10"/>
      <name val="Arial CE"/>
      <family val="0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63"/>
      <name val="Calibri"/>
      <family val="2"/>
    </font>
    <font>
      <sz val="5"/>
      <color indexed="8"/>
      <name val="Arial"/>
      <family val="2"/>
    </font>
    <font>
      <b/>
      <i/>
      <sz val="11"/>
      <color indexed="8"/>
      <name val="Calibri"/>
      <family val="2"/>
    </font>
    <font>
      <sz val="9"/>
      <color indexed="63"/>
      <name val="Arial"/>
      <family val="2"/>
    </font>
    <font>
      <b/>
      <sz val="16"/>
      <color indexed="9"/>
      <name val="Arial CE"/>
      <family val="0"/>
    </font>
    <font>
      <sz val="12"/>
      <color indexed="8"/>
      <name val="Arimo"/>
      <family val="0"/>
    </font>
    <font>
      <b/>
      <sz val="11"/>
      <name val="Calibri"/>
      <family val="2"/>
    </font>
    <font>
      <sz val="11"/>
      <color indexed="10"/>
      <name val="Calibri"/>
      <family val="2"/>
    </font>
    <font>
      <sz val="11"/>
      <color indexed="63"/>
      <name val="Calibri"/>
      <family val="2"/>
    </font>
    <font>
      <u val="single"/>
      <sz val="11"/>
      <color indexed="12"/>
      <name val="Arial"/>
      <family val="2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  <font>
      <u val="single"/>
      <sz val="10"/>
      <color theme="11"/>
      <name val="Arial CE"/>
      <family val="0"/>
    </font>
    <font>
      <b/>
      <sz val="11"/>
      <color rgb="FF3F3F3F"/>
      <name val="Calibri"/>
      <family val="2"/>
    </font>
    <font>
      <sz val="5"/>
      <color theme="1"/>
      <name val="Arial"/>
      <family val="2"/>
    </font>
    <font>
      <b/>
      <i/>
      <sz val="11"/>
      <color theme="1"/>
      <name val="Calibri"/>
      <family val="2"/>
    </font>
    <font>
      <sz val="9"/>
      <color rgb="FF373E4D"/>
      <name val="Arial"/>
      <family val="2"/>
    </font>
    <font>
      <b/>
      <sz val="16"/>
      <color theme="0"/>
      <name val="Arial CE"/>
      <family val="0"/>
    </font>
    <font>
      <sz val="12"/>
      <color rgb="FF000000"/>
      <name val="Arimo"/>
      <family val="0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  <font>
      <sz val="11"/>
      <color rgb="FF3F3F3F"/>
      <name val="Calibri"/>
      <family val="2"/>
    </font>
    <font>
      <sz val="10"/>
      <color theme="1"/>
      <name val="Arial"/>
      <family val="2"/>
    </font>
    <font>
      <sz val="12"/>
      <color theme="1"/>
      <name val="Arial CE"/>
      <family val="2"/>
    </font>
    <font>
      <u val="single"/>
      <sz val="11"/>
      <color theme="10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medium"/>
      <bottom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medium"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/>
      <top style="thin"/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 style="thin">
        <color rgb="FF3F3F3F"/>
      </left>
      <right style="thin">
        <color rgb="FF3F3F3F"/>
      </right>
      <top style="thin">
        <color rgb="FF3F3F3F"/>
      </top>
      <bottom style="medium"/>
    </border>
    <border>
      <left style="thin">
        <color rgb="FF3F3F3F"/>
      </left>
      <right style="thin">
        <color rgb="FF3F3F3F"/>
      </right>
      <top>
        <color indexed="63"/>
      </top>
      <bottom style="thin">
        <color rgb="FF3F3F3F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>
        <color indexed="63"/>
      </bottom>
    </border>
    <border>
      <left style="thin">
        <color rgb="FF3F3F3F"/>
      </left>
      <right style="thin">
        <color rgb="FF3F3F3F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>
        <color indexed="8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/>
      <top style="thin">
        <color rgb="FF3F3F3F"/>
      </top>
      <bottom/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medium"/>
      <right/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thin">
        <color indexed="8"/>
      </left>
      <right/>
      <top style="medium"/>
      <bottom style="thin"/>
    </border>
    <border>
      <left/>
      <right style="medium"/>
      <top style="medium"/>
      <bottom style="thin"/>
    </border>
    <border>
      <left style="thin">
        <color indexed="8"/>
      </left>
      <right/>
      <top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</borders>
  <cellStyleXfs count="6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Alignment="0" applyProtection="0"/>
    <xf numFmtId="0" fontId="2" fillId="3" borderId="0" applyNumberFormat="0" applyAlignment="0" applyProtection="0"/>
    <xf numFmtId="0" fontId="2" fillId="4" borderId="0" applyNumberFormat="0" applyAlignment="0" applyProtection="0"/>
    <xf numFmtId="0" fontId="2" fillId="5" borderId="0" applyNumberFormat="0" applyAlignment="0" applyProtection="0"/>
    <xf numFmtId="0" fontId="2" fillId="6" borderId="0" applyNumberFormat="0" applyAlignment="0" applyProtection="0"/>
    <xf numFmtId="0" fontId="2" fillId="7" borderId="0" applyNumberFormat="0" applyAlignment="0" applyProtection="0"/>
    <xf numFmtId="0" fontId="2" fillId="2" borderId="0" applyNumberFormat="0" applyAlignment="0" applyProtection="0"/>
    <xf numFmtId="0" fontId="2" fillId="2" borderId="0" applyNumberFormat="0" applyAlignment="0" applyProtection="0"/>
    <xf numFmtId="0" fontId="2" fillId="2" borderId="0" applyNumberFormat="0" applyAlignment="0" applyProtection="0"/>
    <xf numFmtId="0" fontId="2" fillId="2" borderId="0" applyNumberFormat="0" applyAlignment="0" applyProtection="0"/>
    <xf numFmtId="0" fontId="2" fillId="2" borderId="0" applyNumberFormat="0" applyAlignment="0" applyProtection="0"/>
    <xf numFmtId="0" fontId="2" fillId="2" borderId="0" applyNumberFormat="0" applyAlignment="0" applyProtection="0"/>
    <xf numFmtId="0" fontId="2" fillId="2" borderId="0" applyNumberFormat="0" applyAlignment="0" applyProtection="0"/>
    <xf numFmtId="0" fontId="2" fillId="2" borderId="0" applyNumberFormat="0" applyAlignment="0" applyProtection="0"/>
    <xf numFmtId="0" fontId="2" fillId="2" borderId="0" applyNumberFormat="0" applyAlignment="0" applyProtection="0"/>
    <xf numFmtId="0" fontId="2" fillId="2" borderId="0" applyNumberFormat="0" applyAlignment="0" applyProtection="0"/>
    <xf numFmtId="0" fontId="2" fillId="2" borderId="0" applyNumberFormat="0" applyAlignment="0" applyProtection="0"/>
    <xf numFmtId="0" fontId="2" fillId="2" borderId="0" applyNumberFormat="0" applyAlignment="0" applyProtection="0"/>
    <xf numFmtId="0" fontId="2" fillId="3" borderId="0" applyNumberFormat="0" applyAlignment="0" applyProtection="0"/>
    <xf numFmtId="0" fontId="2" fillId="3" borderId="0" applyNumberFormat="0" applyAlignment="0" applyProtection="0"/>
    <xf numFmtId="0" fontId="2" fillId="3" borderId="0" applyNumberFormat="0" applyAlignment="0" applyProtection="0"/>
    <xf numFmtId="0" fontId="2" fillId="3" borderId="0" applyNumberFormat="0" applyAlignment="0" applyProtection="0"/>
    <xf numFmtId="0" fontId="2" fillId="3" borderId="0" applyNumberFormat="0" applyAlignment="0" applyProtection="0"/>
    <xf numFmtId="0" fontId="2" fillId="3" borderId="0" applyNumberFormat="0" applyAlignment="0" applyProtection="0"/>
    <xf numFmtId="0" fontId="2" fillId="3" borderId="0" applyNumberFormat="0" applyAlignment="0" applyProtection="0"/>
    <xf numFmtId="0" fontId="2" fillId="3" borderId="0" applyNumberFormat="0" applyAlignment="0" applyProtection="0"/>
    <xf numFmtId="0" fontId="2" fillId="3" borderId="0" applyNumberFormat="0" applyAlignment="0" applyProtection="0"/>
    <xf numFmtId="0" fontId="2" fillId="3" borderId="0" applyNumberFormat="0" applyAlignment="0" applyProtection="0"/>
    <xf numFmtId="0" fontId="2" fillId="3" borderId="0" applyNumberFormat="0" applyAlignment="0" applyProtection="0"/>
    <xf numFmtId="0" fontId="2" fillId="3" borderId="0" applyNumberFormat="0" applyAlignment="0" applyProtection="0"/>
    <xf numFmtId="0" fontId="2" fillId="4" borderId="0" applyNumberFormat="0" applyAlignment="0" applyProtection="0"/>
    <xf numFmtId="0" fontId="2" fillId="4" borderId="0" applyNumberFormat="0" applyAlignment="0" applyProtection="0"/>
    <xf numFmtId="0" fontId="2" fillId="4" borderId="0" applyNumberFormat="0" applyAlignment="0" applyProtection="0"/>
    <xf numFmtId="0" fontId="2" fillId="4" borderId="0" applyNumberFormat="0" applyAlignment="0" applyProtection="0"/>
    <xf numFmtId="0" fontId="2" fillId="4" borderId="0" applyNumberFormat="0" applyAlignment="0" applyProtection="0"/>
    <xf numFmtId="0" fontId="2" fillId="4" borderId="0" applyNumberFormat="0" applyAlignment="0" applyProtection="0"/>
    <xf numFmtId="0" fontId="2" fillId="4" borderId="0" applyNumberFormat="0" applyAlignment="0" applyProtection="0"/>
    <xf numFmtId="0" fontId="2" fillId="4" borderId="0" applyNumberFormat="0" applyAlignment="0" applyProtection="0"/>
    <xf numFmtId="0" fontId="2" fillId="4" borderId="0" applyNumberFormat="0" applyAlignment="0" applyProtection="0"/>
    <xf numFmtId="0" fontId="2" fillId="4" borderId="0" applyNumberFormat="0" applyAlignment="0" applyProtection="0"/>
    <xf numFmtId="0" fontId="2" fillId="4" borderId="0" applyNumberFormat="0" applyAlignment="0" applyProtection="0"/>
    <xf numFmtId="0" fontId="2" fillId="4" borderId="0" applyNumberFormat="0" applyAlignment="0" applyProtection="0"/>
    <xf numFmtId="0" fontId="2" fillId="5" borderId="0" applyNumberFormat="0" applyAlignment="0" applyProtection="0"/>
    <xf numFmtId="0" fontId="2" fillId="5" borderId="0" applyNumberFormat="0" applyAlignment="0" applyProtection="0"/>
    <xf numFmtId="0" fontId="2" fillId="5" borderId="0" applyNumberFormat="0" applyAlignment="0" applyProtection="0"/>
    <xf numFmtId="0" fontId="2" fillId="5" borderId="0" applyNumberFormat="0" applyAlignment="0" applyProtection="0"/>
    <xf numFmtId="0" fontId="2" fillId="5" borderId="0" applyNumberFormat="0" applyAlignment="0" applyProtection="0"/>
    <xf numFmtId="0" fontId="2" fillId="5" borderId="0" applyNumberFormat="0" applyAlignment="0" applyProtection="0"/>
    <xf numFmtId="0" fontId="2" fillId="5" borderId="0" applyNumberFormat="0" applyAlignment="0" applyProtection="0"/>
    <xf numFmtId="0" fontId="2" fillId="5" borderId="0" applyNumberFormat="0" applyAlignment="0" applyProtection="0"/>
    <xf numFmtId="0" fontId="2" fillId="5" borderId="0" applyNumberFormat="0" applyAlignment="0" applyProtection="0"/>
    <xf numFmtId="0" fontId="2" fillId="5" borderId="0" applyNumberFormat="0" applyAlignment="0" applyProtection="0"/>
    <xf numFmtId="0" fontId="2" fillId="5" borderId="0" applyNumberFormat="0" applyAlignment="0" applyProtection="0"/>
    <xf numFmtId="0" fontId="2" fillId="5" borderId="0" applyNumberFormat="0" applyAlignment="0" applyProtection="0"/>
    <xf numFmtId="0" fontId="2" fillId="6" borderId="0" applyNumberFormat="0" applyAlignment="0" applyProtection="0"/>
    <xf numFmtId="0" fontId="2" fillId="6" borderId="0" applyNumberFormat="0" applyAlignment="0" applyProtection="0"/>
    <xf numFmtId="0" fontId="2" fillId="6" borderId="0" applyNumberFormat="0" applyAlignment="0" applyProtection="0"/>
    <xf numFmtId="0" fontId="2" fillId="6" borderId="0" applyNumberFormat="0" applyAlignment="0" applyProtection="0"/>
    <xf numFmtId="0" fontId="2" fillId="6" borderId="0" applyNumberFormat="0" applyAlignment="0" applyProtection="0"/>
    <xf numFmtId="0" fontId="2" fillId="6" borderId="0" applyNumberFormat="0" applyAlignment="0" applyProtection="0"/>
    <xf numFmtId="0" fontId="2" fillId="6" borderId="0" applyNumberFormat="0" applyAlignment="0" applyProtection="0"/>
    <xf numFmtId="0" fontId="2" fillId="6" borderId="0" applyNumberFormat="0" applyAlignment="0" applyProtection="0"/>
    <xf numFmtId="0" fontId="2" fillId="6" borderId="0" applyNumberFormat="0" applyAlignment="0" applyProtection="0"/>
    <xf numFmtId="0" fontId="2" fillId="6" borderId="0" applyNumberFormat="0" applyAlignment="0" applyProtection="0"/>
    <xf numFmtId="0" fontId="2" fillId="6" borderId="0" applyNumberFormat="0" applyAlignment="0" applyProtection="0"/>
    <xf numFmtId="0" fontId="2" fillId="6" borderId="0" applyNumberFormat="0" applyAlignment="0" applyProtection="0"/>
    <xf numFmtId="0" fontId="2" fillId="7" borderId="0" applyNumberFormat="0" applyAlignment="0" applyProtection="0"/>
    <xf numFmtId="0" fontId="2" fillId="7" borderId="0" applyNumberFormat="0" applyAlignment="0" applyProtection="0"/>
    <xf numFmtId="0" fontId="2" fillId="7" borderId="0" applyNumberFormat="0" applyAlignment="0" applyProtection="0"/>
    <xf numFmtId="0" fontId="2" fillId="7" borderId="0" applyNumberFormat="0" applyAlignment="0" applyProtection="0"/>
    <xf numFmtId="0" fontId="2" fillId="7" borderId="0" applyNumberFormat="0" applyAlignment="0" applyProtection="0"/>
    <xf numFmtId="0" fontId="2" fillId="7" borderId="0" applyNumberFormat="0" applyAlignment="0" applyProtection="0"/>
    <xf numFmtId="0" fontId="2" fillId="7" borderId="0" applyNumberFormat="0" applyAlignment="0" applyProtection="0"/>
    <xf numFmtId="0" fontId="2" fillId="7" borderId="0" applyNumberFormat="0" applyAlignment="0" applyProtection="0"/>
    <xf numFmtId="0" fontId="2" fillId="7" borderId="0" applyNumberFormat="0" applyAlignment="0" applyProtection="0"/>
    <xf numFmtId="0" fontId="2" fillId="7" borderId="0" applyNumberFormat="0" applyAlignment="0" applyProtection="0"/>
    <xf numFmtId="0" fontId="2" fillId="7" borderId="0" applyNumberFormat="0" applyAlignment="0" applyProtection="0"/>
    <xf numFmtId="0" fontId="2" fillId="7" borderId="0" applyNumberFormat="0" applyAlignment="0" applyProtection="0"/>
    <xf numFmtId="0" fontId="2" fillId="8" borderId="0" applyNumberFormat="0" applyAlignment="0" applyProtection="0"/>
    <xf numFmtId="0" fontId="2" fillId="9" borderId="0" applyNumberFormat="0" applyAlignment="0" applyProtection="0"/>
    <xf numFmtId="0" fontId="2" fillId="10" borderId="0" applyNumberFormat="0" applyAlignment="0" applyProtection="0"/>
    <xf numFmtId="0" fontId="2" fillId="5" borderId="0" applyNumberFormat="0" applyAlignment="0" applyProtection="0"/>
    <xf numFmtId="0" fontId="2" fillId="8" borderId="0" applyNumberFormat="0" applyAlignment="0" applyProtection="0"/>
    <xf numFmtId="0" fontId="2" fillId="11" borderId="0" applyNumberFormat="0" applyAlignment="0" applyProtection="0"/>
    <xf numFmtId="0" fontId="2" fillId="8" borderId="0" applyNumberFormat="0" applyAlignment="0" applyProtection="0"/>
    <xf numFmtId="0" fontId="2" fillId="8" borderId="0" applyNumberFormat="0" applyAlignment="0" applyProtection="0"/>
    <xf numFmtId="0" fontId="2" fillId="8" borderId="0" applyNumberFormat="0" applyAlignment="0" applyProtection="0"/>
    <xf numFmtId="0" fontId="2" fillId="8" borderId="0" applyNumberFormat="0" applyAlignment="0" applyProtection="0"/>
    <xf numFmtId="0" fontId="2" fillId="8" borderId="0" applyNumberFormat="0" applyAlignment="0" applyProtection="0"/>
    <xf numFmtId="0" fontId="2" fillId="8" borderId="0" applyNumberFormat="0" applyAlignment="0" applyProtection="0"/>
    <xf numFmtId="0" fontId="2" fillId="8" borderId="0" applyNumberFormat="0" applyAlignment="0" applyProtection="0"/>
    <xf numFmtId="0" fontId="2" fillId="8" borderId="0" applyNumberFormat="0" applyAlignment="0" applyProtection="0"/>
    <xf numFmtId="0" fontId="2" fillId="8" borderId="0" applyNumberFormat="0" applyAlignment="0" applyProtection="0"/>
    <xf numFmtId="0" fontId="2" fillId="8" borderId="0" applyNumberFormat="0" applyAlignment="0" applyProtection="0"/>
    <xf numFmtId="0" fontId="2" fillId="8" borderId="0" applyNumberFormat="0" applyAlignment="0" applyProtection="0"/>
    <xf numFmtId="0" fontId="2" fillId="8" borderId="0" applyNumberFormat="0" applyAlignment="0" applyProtection="0"/>
    <xf numFmtId="0" fontId="2" fillId="9" borderId="0" applyNumberFormat="0" applyAlignment="0" applyProtection="0"/>
    <xf numFmtId="0" fontId="2" fillId="9" borderId="0" applyNumberFormat="0" applyAlignment="0" applyProtection="0"/>
    <xf numFmtId="0" fontId="2" fillId="9" borderId="0" applyNumberFormat="0" applyAlignment="0" applyProtection="0"/>
    <xf numFmtId="0" fontId="2" fillId="9" borderId="0" applyNumberFormat="0" applyAlignment="0" applyProtection="0"/>
    <xf numFmtId="0" fontId="2" fillId="9" borderId="0" applyNumberFormat="0" applyAlignment="0" applyProtection="0"/>
    <xf numFmtId="0" fontId="2" fillId="9" borderId="0" applyNumberFormat="0" applyAlignment="0" applyProtection="0"/>
    <xf numFmtId="0" fontId="2" fillId="9" borderId="0" applyNumberFormat="0" applyAlignment="0" applyProtection="0"/>
    <xf numFmtId="0" fontId="2" fillId="9" borderId="0" applyNumberFormat="0" applyAlignment="0" applyProtection="0"/>
    <xf numFmtId="0" fontId="2" fillId="9" borderId="0" applyNumberFormat="0" applyAlignment="0" applyProtection="0"/>
    <xf numFmtId="0" fontId="2" fillId="9" borderId="0" applyNumberFormat="0" applyAlignment="0" applyProtection="0"/>
    <xf numFmtId="0" fontId="2" fillId="9" borderId="0" applyNumberFormat="0" applyAlignment="0" applyProtection="0"/>
    <xf numFmtId="0" fontId="2" fillId="9" borderId="0" applyNumberFormat="0" applyAlignment="0" applyProtection="0"/>
    <xf numFmtId="0" fontId="2" fillId="10" borderId="0" applyNumberFormat="0" applyAlignment="0" applyProtection="0"/>
    <xf numFmtId="0" fontId="2" fillId="10" borderId="0" applyNumberFormat="0" applyAlignment="0" applyProtection="0"/>
    <xf numFmtId="0" fontId="2" fillId="10" borderId="0" applyNumberFormat="0" applyAlignment="0" applyProtection="0"/>
    <xf numFmtId="0" fontId="2" fillId="10" borderId="0" applyNumberFormat="0" applyAlignment="0" applyProtection="0"/>
    <xf numFmtId="0" fontId="2" fillId="10" borderId="0" applyNumberFormat="0" applyAlignment="0" applyProtection="0"/>
    <xf numFmtId="0" fontId="2" fillId="10" borderId="0" applyNumberFormat="0" applyAlignment="0" applyProtection="0"/>
    <xf numFmtId="0" fontId="2" fillId="10" borderId="0" applyNumberFormat="0" applyAlignment="0" applyProtection="0"/>
    <xf numFmtId="0" fontId="2" fillId="10" borderId="0" applyNumberFormat="0" applyAlignment="0" applyProtection="0"/>
    <xf numFmtId="0" fontId="2" fillId="10" borderId="0" applyNumberFormat="0" applyAlignment="0" applyProtection="0"/>
    <xf numFmtId="0" fontId="2" fillId="10" borderId="0" applyNumberFormat="0" applyAlignment="0" applyProtection="0"/>
    <xf numFmtId="0" fontId="2" fillId="10" borderId="0" applyNumberFormat="0" applyAlignment="0" applyProtection="0"/>
    <xf numFmtId="0" fontId="2" fillId="10" borderId="0" applyNumberFormat="0" applyAlignment="0" applyProtection="0"/>
    <xf numFmtId="0" fontId="2" fillId="5" borderId="0" applyNumberFormat="0" applyAlignment="0" applyProtection="0"/>
    <xf numFmtId="0" fontId="2" fillId="5" borderId="0" applyNumberFormat="0" applyAlignment="0" applyProtection="0"/>
    <xf numFmtId="0" fontId="2" fillId="5" borderId="0" applyNumberFormat="0" applyAlignment="0" applyProtection="0"/>
    <xf numFmtId="0" fontId="2" fillId="5" borderId="0" applyNumberFormat="0" applyAlignment="0" applyProtection="0"/>
    <xf numFmtId="0" fontId="2" fillId="5" borderId="0" applyNumberFormat="0" applyAlignment="0" applyProtection="0"/>
    <xf numFmtId="0" fontId="2" fillId="5" borderId="0" applyNumberFormat="0" applyAlignment="0" applyProtection="0"/>
    <xf numFmtId="0" fontId="2" fillId="5" borderId="0" applyNumberFormat="0" applyAlignment="0" applyProtection="0"/>
    <xf numFmtId="0" fontId="2" fillId="5" borderId="0" applyNumberFormat="0" applyAlignment="0" applyProtection="0"/>
    <xf numFmtId="0" fontId="2" fillId="5" borderId="0" applyNumberFormat="0" applyAlignment="0" applyProtection="0"/>
    <xf numFmtId="0" fontId="2" fillId="5" borderId="0" applyNumberFormat="0" applyAlignment="0" applyProtection="0"/>
    <xf numFmtId="0" fontId="2" fillId="5" borderId="0" applyNumberFormat="0" applyAlignment="0" applyProtection="0"/>
    <xf numFmtId="0" fontId="2" fillId="5" borderId="0" applyNumberFormat="0" applyAlignment="0" applyProtection="0"/>
    <xf numFmtId="0" fontId="2" fillId="8" borderId="0" applyNumberFormat="0" applyAlignment="0" applyProtection="0"/>
    <xf numFmtId="0" fontId="2" fillId="8" borderId="0" applyNumberFormat="0" applyAlignment="0" applyProtection="0"/>
    <xf numFmtId="0" fontId="2" fillId="8" borderId="0" applyNumberFormat="0" applyAlignment="0" applyProtection="0"/>
    <xf numFmtId="0" fontId="2" fillId="8" borderId="0" applyNumberFormat="0" applyAlignment="0" applyProtection="0"/>
    <xf numFmtId="0" fontId="2" fillId="8" borderId="0" applyNumberFormat="0" applyAlignment="0" applyProtection="0"/>
    <xf numFmtId="0" fontId="2" fillId="8" borderId="0" applyNumberFormat="0" applyAlignment="0" applyProtection="0"/>
    <xf numFmtId="0" fontId="2" fillId="8" borderId="0" applyNumberFormat="0" applyAlignment="0" applyProtection="0"/>
    <xf numFmtId="0" fontId="2" fillId="8" borderId="0" applyNumberFormat="0" applyAlignment="0" applyProtection="0"/>
    <xf numFmtId="0" fontId="2" fillId="8" borderId="0" applyNumberFormat="0" applyAlignment="0" applyProtection="0"/>
    <xf numFmtId="0" fontId="2" fillId="8" borderId="0" applyNumberFormat="0" applyAlignment="0" applyProtection="0"/>
    <xf numFmtId="0" fontId="2" fillId="8" borderId="0" applyNumberFormat="0" applyAlignment="0" applyProtection="0"/>
    <xf numFmtId="0" fontId="2" fillId="8" borderId="0" applyNumberFormat="0" applyAlignment="0" applyProtection="0"/>
    <xf numFmtId="0" fontId="2" fillId="11" borderId="0" applyNumberFormat="0" applyAlignment="0" applyProtection="0"/>
    <xf numFmtId="0" fontId="2" fillId="11" borderId="0" applyNumberFormat="0" applyAlignment="0" applyProtection="0"/>
    <xf numFmtId="0" fontId="2" fillId="11" borderId="0" applyNumberFormat="0" applyAlignment="0" applyProtection="0"/>
    <xf numFmtId="0" fontId="2" fillId="11" borderId="0" applyNumberFormat="0" applyAlignment="0" applyProtection="0"/>
    <xf numFmtId="0" fontId="2" fillId="11" borderId="0" applyNumberFormat="0" applyAlignment="0" applyProtection="0"/>
    <xf numFmtId="0" fontId="2" fillId="11" borderId="0" applyNumberFormat="0" applyAlignment="0" applyProtection="0"/>
    <xf numFmtId="0" fontId="2" fillId="11" borderId="0" applyNumberFormat="0" applyAlignment="0" applyProtection="0"/>
    <xf numFmtId="0" fontId="2" fillId="11" borderId="0" applyNumberFormat="0" applyAlignment="0" applyProtection="0"/>
    <xf numFmtId="0" fontId="2" fillId="11" borderId="0" applyNumberFormat="0" applyAlignment="0" applyProtection="0"/>
    <xf numFmtId="0" fontId="2" fillId="11" borderId="0" applyNumberFormat="0" applyAlignment="0" applyProtection="0"/>
    <xf numFmtId="0" fontId="2" fillId="11" borderId="0" applyNumberFormat="0" applyAlignment="0" applyProtection="0"/>
    <xf numFmtId="0" fontId="2" fillId="11" borderId="0" applyNumberFormat="0" applyAlignment="0" applyProtection="0"/>
    <xf numFmtId="0" fontId="3" fillId="12" borderId="0" applyNumberFormat="0" applyAlignment="0" applyProtection="0"/>
    <xf numFmtId="0" fontId="3" fillId="9" borderId="0" applyNumberFormat="0" applyAlignment="0" applyProtection="0"/>
    <xf numFmtId="0" fontId="3" fillId="10" borderId="0" applyNumberFormat="0" applyAlignment="0" applyProtection="0"/>
    <xf numFmtId="0" fontId="3" fillId="13" borderId="0" applyNumberFormat="0" applyAlignment="0" applyProtection="0"/>
    <xf numFmtId="0" fontId="3" fillId="14" borderId="0" applyNumberFormat="0" applyAlignment="0" applyProtection="0"/>
    <xf numFmtId="0" fontId="3" fillId="15" borderId="0" applyNumberFormat="0" applyAlignment="0" applyProtection="0"/>
    <xf numFmtId="0" fontId="3" fillId="12" borderId="0" applyNumberFormat="0" applyAlignment="0" applyProtection="0"/>
    <xf numFmtId="0" fontId="3" fillId="12" borderId="0" applyNumberFormat="0" applyAlignment="0" applyProtection="0"/>
    <xf numFmtId="0" fontId="3" fillId="12" borderId="0" applyNumberFormat="0" applyAlignment="0" applyProtection="0"/>
    <xf numFmtId="0" fontId="3" fillId="12" borderId="0" applyNumberFormat="0" applyAlignment="0" applyProtection="0"/>
    <xf numFmtId="0" fontId="3" fillId="12" borderId="0" applyNumberFormat="0" applyAlignment="0" applyProtection="0"/>
    <xf numFmtId="0" fontId="3" fillId="12" borderId="0" applyNumberFormat="0" applyAlignment="0" applyProtection="0"/>
    <xf numFmtId="0" fontId="3" fillId="12" borderId="0" applyNumberFormat="0" applyAlignment="0" applyProtection="0"/>
    <xf numFmtId="0" fontId="3" fillId="12" borderId="0" applyNumberFormat="0" applyAlignment="0" applyProtection="0"/>
    <xf numFmtId="0" fontId="3" fillId="12" borderId="0" applyNumberFormat="0" applyAlignment="0" applyProtection="0"/>
    <xf numFmtId="0" fontId="3" fillId="12" borderId="0" applyNumberFormat="0" applyAlignment="0" applyProtection="0"/>
    <xf numFmtId="0" fontId="3" fillId="12" borderId="0" applyNumberFormat="0" applyAlignment="0" applyProtection="0"/>
    <xf numFmtId="0" fontId="3" fillId="12" borderId="0" applyNumberFormat="0" applyAlignment="0" applyProtection="0"/>
    <xf numFmtId="0" fontId="3" fillId="9" borderId="0" applyNumberFormat="0" applyAlignment="0" applyProtection="0"/>
    <xf numFmtId="0" fontId="3" fillId="9" borderId="0" applyNumberFormat="0" applyAlignment="0" applyProtection="0"/>
    <xf numFmtId="0" fontId="3" fillId="9" borderId="0" applyNumberFormat="0" applyAlignment="0" applyProtection="0"/>
    <xf numFmtId="0" fontId="3" fillId="9" borderId="0" applyNumberFormat="0" applyAlignment="0" applyProtection="0"/>
    <xf numFmtId="0" fontId="3" fillId="9" borderId="0" applyNumberFormat="0" applyAlignment="0" applyProtection="0"/>
    <xf numFmtId="0" fontId="3" fillId="9" borderId="0" applyNumberFormat="0" applyAlignment="0" applyProtection="0"/>
    <xf numFmtId="0" fontId="3" fillId="9" borderId="0" applyNumberFormat="0" applyAlignment="0" applyProtection="0"/>
    <xf numFmtId="0" fontId="3" fillId="9" borderId="0" applyNumberFormat="0" applyAlignment="0" applyProtection="0"/>
    <xf numFmtId="0" fontId="3" fillId="9" borderId="0" applyNumberFormat="0" applyAlignment="0" applyProtection="0"/>
    <xf numFmtId="0" fontId="3" fillId="9" borderId="0" applyNumberFormat="0" applyAlignment="0" applyProtection="0"/>
    <xf numFmtId="0" fontId="3" fillId="9" borderId="0" applyNumberFormat="0" applyAlignment="0" applyProtection="0"/>
    <xf numFmtId="0" fontId="3" fillId="9" borderId="0" applyNumberFormat="0" applyAlignment="0" applyProtection="0"/>
    <xf numFmtId="0" fontId="3" fillId="10" borderId="0" applyNumberFormat="0" applyAlignment="0" applyProtection="0"/>
    <xf numFmtId="0" fontId="3" fillId="10" borderId="0" applyNumberFormat="0" applyAlignment="0" applyProtection="0"/>
    <xf numFmtId="0" fontId="3" fillId="10" borderId="0" applyNumberFormat="0" applyAlignment="0" applyProtection="0"/>
    <xf numFmtId="0" fontId="3" fillId="10" borderId="0" applyNumberFormat="0" applyAlignment="0" applyProtection="0"/>
    <xf numFmtId="0" fontId="3" fillId="10" borderId="0" applyNumberFormat="0" applyAlignment="0" applyProtection="0"/>
    <xf numFmtId="0" fontId="3" fillId="10" borderId="0" applyNumberFormat="0" applyAlignment="0" applyProtection="0"/>
    <xf numFmtId="0" fontId="3" fillId="10" borderId="0" applyNumberFormat="0" applyAlignment="0" applyProtection="0"/>
    <xf numFmtId="0" fontId="3" fillId="10" borderId="0" applyNumberFormat="0" applyAlignment="0" applyProtection="0"/>
    <xf numFmtId="0" fontId="3" fillId="10" borderId="0" applyNumberFormat="0" applyAlignment="0" applyProtection="0"/>
    <xf numFmtId="0" fontId="3" fillId="10" borderId="0" applyNumberFormat="0" applyAlignment="0" applyProtection="0"/>
    <xf numFmtId="0" fontId="3" fillId="10" borderId="0" applyNumberFormat="0" applyAlignment="0" applyProtection="0"/>
    <xf numFmtId="0" fontId="3" fillId="10" borderId="0" applyNumberFormat="0" applyAlignment="0" applyProtection="0"/>
    <xf numFmtId="0" fontId="3" fillId="13" borderId="0" applyNumberFormat="0" applyAlignment="0" applyProtection="0"/>
    <xf numFmtId="0" fontId="3" fillId="13" borderId="0" applyNumberFormat="0" applyAlignment="0" applyProtection="0"/>
    <xf numFmtId="0" fontId="3" fillId="13" borderId="0" applyNumberFormat="0" applyAlignment="0" applyProtection="0"/>
    <xf numFmtId="0" fontId="3" fillId="13" borderId="0" applyNumberFormat="0" applyAlignment="0" applyProtection="0"/>
    <xf numFmtId="0" fontId="3" fillId="13" borderId="0" applyNumberFormat="0" applyAlignment="0" applyProtection="0"/>
    <xf numFmtId="0" fontId="3" fillId="13" borderId="0" applyNumberFormat="0" applyAlignment="0" applyProtection="0"/>
    <xf numFmtId="0" fontId="3" fillId="13" borderId="0" applyNumberFormat="0" applyAlignment="0" applyProtection="0"/>
    <xf numFmtId="0" fontId="3" fillId="13" borderId="0" applyNumberFormat="0" applyAlignment="0" applyProtection="0"/>
    <xf numFmtId="0" fontId="3" fillId="13" borderId="0" applyNumberFormat="0" applyAlignment="0" applyProtection="0"/>
    <xf numFmtId="0" fontId="3" fillId="13" borderId="0" applyNumberFormat="0" applyAlignment="0" applyProtection="0"/>
    <xf numFmtId="0" fontId="3" fillId="13" borderId="0" applyNumberFormat="0" applyAlignment="0" applyProtection="0"/>
    <xf numFmtId="0" fontId="3" fillId="13" borderId="0" applyNumberFormat="0" applyAlignment="0" applyProtection="0"/>
    <xf numFmtId="0" fontId="3" fillId="14" borderId="0" applyNumberFormat="0" applyAlignment="0" applyProtection="0"/>
    <xf numFmtId="0" fontId="3" fillId="14" borderId="0" applyNumberFormat="0" applyAlignment="0" applyProtection="0"/>
    <xf numFmtId="0" fontId="3" fillId="14" borderId="0" applyNumberFormat="0" applyAlignment="0" applyProtection="0"/>
    <xf numFmtId="0" fontId="3" fillId="14" borderId="0" applyNumberFormat="0" applyAlignment="0" applyProtection="0"/>
    <xf numFmtId="0" fontId="3" fillId="14" borderId="0" applyNumberFormat="0" applyAlignment="0" applyProtection="0"/>
    <xf numFmtId="0" fontId="3" fillId="14" borderId="0" applyNumberFormat="0" applyAlignment="0" applyProtection="0"/>
    <xf numFmtId="0" fontId="3" fillId="14" borderId="0" applyNumberFormat="0" applyAlignment="0" applyProtection="0"/>
    <xf numFmtId="0" fontId="3" fillId="14" borderId="0" applyNumberFormat="0" applyAlignment="0" applyProtection="0"/>
    <xf numFmtId="0" fontId="3" fillId="14" borderId="0" applyNumberFormat="0" applyAlignment="0" applyProtection="0"/>
    <xf numFmtId="0" fontId="3" fillId="14" borderId="0" applyNumberFormat="0" applyAlignment="0" applyProtection="0"/>
    <xf numFmtId="0" fontId="3" fillId="14" borderId="0" applyNumberFormat="0" applyAlignment="0" applyProtection="0"/>
    <xf numFmtId="0" fontId="3" fillId="14" borderId="0" applyNumberFormat="0" applyAlignment="0" applyProtection="0"/>
    <xf numFmtId="0" fontId="3" fillId="15" borderId="0" applyNumberFormat="0" applyAlignment="0" applyProtection="0"/>
    <xf numFmtId="0" fontId="3" fillId="15" borderId="0" applyNumberFormat="0" applyAlignment="0" applyProtection="0"/>
    <xf numFmtId="0" fontId="3" fillId="15" borderId="0" applyNumberFormat="0" applyAlignment="0" applyProtection="0"/>
    <xf numFmtId="0" fontId="3" fillId="15" borderId="0" applyNumberFormat="0" applyAlignment="0" applyProtection="0"/>
    <xf numFmtId="0" fontId="3" fillId="15" borderId="0" applyNumberFormat="0" applyAlignment="0" applyProtection="0"/>
    <xf numFmtId="0" fontId="3" fillId="15" borderId="0" applyNumberFormat="0" applyAlignment="0" applyProtection="0"/>
    <xf numFmtId="0" fontId="3" fillId="15" borderId="0" applyNumberFormat="0" applyAlignment="0" applyProtection="0"/>
    <xf numFmtId="0" fontId="3" fillId="15" borderId="0" applyNumberFormat="0" applyAlignment="0" applyProtection="0"/>
    <xf numFmtId="0" fontId="3" fillId="15" borderId="0" applyNumberFormat="0" applyAlignment="0" applyProtection="0"/>
    <xf numFmtId="0" fontId="3" fillId="15" borderId="0" applyNumberFormat="0" applyAlignment="0" applyProtection="0"/>
    <xf numFmtId="0" fontId="3" fillId="15" borderId="0" applyNumberFormat="0" applyAlignment="0" applyProtection="0"/>
    <xf numFmtId="0" fontId="3" fillId="15" borderId="0" applyNumberFormat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5" fillId="3" borderId="0" applyNumberFormat="0" applyAlignment="0" applyProtection="0"/>
    <xf numFmtId="0" fontId="5" fillId="3" borderId="0" applyNumberFormat="0" applyAlignment="0" applyProtection="0"/>
    <xf numFmtId="0" fontId="5" fillId="3" borderId="0" applyNumberFormat="0" applyAlignment="0" applyProtection="0"/>
    <xf numFmtId="0" fontId="5" fillId="3" borderId="0" applyNumberFormat="0" applyAlignment="0" applyProtection="0"/>
    <xf numFmtId="0" fontId="5" fillId="3" borderId="0" applyNumberFormat="0" applyAlignment="0" applyProtection="0"/>
    <xf numFmtId="0" fontId="5" fillId="3" borderId="0" applyNumberFormat="0" applyAlignment="0" applyProtection="0"/>
    <xf numFmtId="0" fontId="5" fillId="3" borderId="0" applyNumberFormat="0" applyAlignment="0" applyProtection="0"/>
    <xf numFmtId="0" fontId="5" fillId="3" borderId="0" applyNumberFormat="0" applyAlignment="0" applyProtection="0"/>
    <xf numFmtId="0" fontId="5" fillId="3" borderId="0" applyNumberFormat="0" applyAlignment="0" applyProtection="0"/>
    <xf numFmtId="0" fontId="5" fillId="3" borderId="0" applyNumberFormat="0" applyAlignment="0" applyProtection="0"/>
    <xf numFmtId="0" fontId="5" fillId="3" borderId="0" applyNumberFormat="0" applyAlignment="0" applyProtection="0"/>
    <xf numFmtId="0" fontId="5" fillId="3" borderId="0" applyNumberFormat="0" applyAlignment="0" applyProtection="0"/>
    <xf numFmtId="0" fontId="6" fillId="16" borderId="2" applyNumberFormat="0" applyAlignment="0" applyProtection="0"/>
    <xf numFmtId="0" fontId="6" fillId="16" borderId="2" applyNumberFormat="0" applyAlignment="0" applyProtection="0"/>
    <xf numFmtId="0" fontId="6" fillId="16" borderId="2" applyNumberFormat="0" applyAlignment="0" applyProtection="0"/>
    <xf numFmtId="0" fontId="6" fillId="16" borderId="2" applyNumberFormat="0" applyAlignment="0" applyProtection="0"/>
    <xf numFmtId="0" fontId="6" fillId="16" borderId="2" applyNumberFormat="0" applyAlignment="0" applyProtection="0"/>
    <xf numFmtId="0" fontId="6" fillId="16" borderId="2" applyNumberFormat="0" applyAlignment="0" applyProtection="0"/>
    <xf numFmtId="0" fontId="6" fillId="16" borderId="2" applyNumberFormat="0" applyAlignment="0" applyProtection="0"/>
    <xf numFmtId="0" fontId="6" fillId="16" borderId="2" applyNumberFormat="0" applyAlignment="0" applyProtection="0"/>
    <xf numFmtId="0" fontId="6" fillId="16" borderId="2" applyNumberFormat="0" applyAlignment="0" applyProtection="0"/>
    <xf numFmtId="0" fontId="6" fillId="16" borderId="2" applyNumberFormat="0" applyAlignment="0" applyProtection="0"/>
    <xf numFmtId="0" fontId="6" fillId="16" borderId="2" applyNumberFormat="0" applyAlignment="0" applyProtection="0"/>
    <xf numFmtId="0" fontId="6" fillId="16" borderId="2" applyNumberFormat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Alignment="0" applyProtection="0"/>
    <xf numFmtId="0" fontId="9" fillId="0" borderId="0" applyNumberFormat="0" applyFill="0" applyAlignment="0" applyProtection="0"/>
    <xf numFmtId="0" fontId="9" fillId="0" borderId="0" applyNumberFormat="0" applyFill="0" applyAlignment="0" applyProtection="0"/>
    <xf numFmtId="0" fontId="9" fillId="0" borderId="0" applyNumberFormat="0" applyFill="0" applyAlignment="0" applyProtection="0"/>
    <xf numFmtId="0" fontId="9" fillId="0" borderId="0" applyNumberFormat="0" applyFill="0" applyAlignment="0" applyProtection="0"/>
    <xf numFmtId="0" fontId="9" fillId="0" borderId="0" applyNumberFormat="0" applyFill="0" applyAlignment="0" applyProtection="0"/>
    <xf numFmtId="0" fontId="9" fillId="0" borderId="0" applyNumberFormat="0" applyFill="0" applyAlignment="0" applyProtection="0"/>
    <xf numFmtId="0" fontId="9" fillId="0" borderId="0" applyNumberFormat="0" applyFill="0" applyAlignment="0" applyProtection="0"/>
    <xf numFmtId="0" fontId="9" fillId="0" borderId="0" applyNumberFormat="0" applyFill="0" applyAlignment="0" applyProtection="0"/>
    <xf numFmtId="0" fontId="9" fillId="0" borderId="0" applyNumberFormat="0" applyFill="0" applyAlignment="0" applyProtection="0"/>
    <xf numFmtId="0" fontId="9" fillId="0" borderId="0" applyNumberFormat="0" applyFill="0" applyAlignment="0" applyProtection="0"/>
    <xf numFmtId="0" fontId="9" fillId="0" borderId="0" applyNumberFormat="0" applyFill="0" applyAlignment="0" applyProtection="0"/>
    <xf numFmtId="0" fontId="9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1" fillId="17" borderId="0" applyNumberFormat="0" applyAlignment="0" applyProtection="0"/>
    <xf numFmtId="0" fontId="11" fillId="17" borderId="0" applyNumberFormat="0" applyAlignment="0" applyProtection="0"/>
    <xf numFmtId="0" fontId="11" fillId="17" borderId="0" applyNumberFormat="0" applyAlignment="0" applyProtection="0"/>
    <xf numFmtId="0" fontId="11" fillId="17" borderId="0" applyNumberFormat="0" applyAlignment="0" applyProtection="0"/>
    <xf numFmtId="0" fontId="11" fillId="17" borderId="0" applyNumberFormat="0" applyAlignment="0" applyProtection="0"/>
    <xf numFmtId="0" fontId="11" fillId="17" borderId="0" applyNumberFormat="0" applyAlignment="0" applyProtection="0"/>
    <xf numFmtId="0" fontId="11" fillId="17" borderId="0" applyNumberFormat="0" applyAlignment="0" applyProtection="0"/>
    <xf numFmtId="0" fontId="11" fillId="17" borderId="0" applyNumberFormat="0" applyAlignment="0" applyProtection="0"/>
    <xf numFmtId="0" fontId="11" fillId="17" borderId="0" applyNumberFormat="0" applyAlignment="0" applyProtection="0"/>
    <xf numFmtId="0" fontId="11" fillId="17" borderId="0" applyNumberFormat="0" applyAlignment="0" applyProtection="0"/>
    <xf numFmtId="0" fontId="11" fillId="17" borderId="0" applyNumberFormat="0" applyAlignment="0" applyProtection="0"/>
    <xf numFmtId="0" fontId="11" fillId="17" borderId="0" applyNumberFormat="0" applyAlignment="0" applyProtection="0"/>
    <xf numFmtId="0" fontId="11" fillId="17" borderId="0" applyNumberFormat="0" applyAlignment="0" applyProtection="0"/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51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0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0" fillId="0" borderId="0">
      <alignment/>
      <protection/>
    </xf>
    <xf numFmtId="0" fontId="100" fillId="0" borderId="0" applyNumberFormat="0" applyFill="0" applyBorder="0" applyAlignment="0" applyProtection="0"/>
    <xf numFmtId="0" fontId="0" fillId="18" borderId="6" applyNumberFormat="0" applyFont="0" applyAlignment="0" applyProtection="0"/>
    <xf numFmtId="0" fontId="0" fillId="18" borderId="6" applyNumberFormat="0" applyFont="0" applyAlignment="0" applyProtection="0"/>
    <xf numFmtId="0" fontId="0" fillId="18" borderId="6" applyNumberFormat="0" applyFont="0" applyAlignment="0" applyProtection="0"/>
    <xf numFmtId="0" fontId="51" fillId="18" borderId="6" applyNumberFormat="0" applyAlignment="0" applyProtection="0"/>
    <xf numFmtId="0" fontId="0" fillId="18" borderId="6" applyNumberFormat="0" applyFont="0" applyAlignment="0" applyProtection="0"/>
    <xf numFmtId="0" fontId="0" fillId="18" borderId="6" applyNumberFormat="0" applyFont="0" applyAlignment="0" applyProtection="0"/>
    <xf numFmtId="0" fontId="0" fillId="18" borderId="6" applyNumberFormat="0" applyFont="0" applyAlignment="0" applyProtection="0"/>
    <xf numFmtId="0" fontId="0" fillId="18" borderId="6" applyNumberFormat="0" applyFont="0" applyAlignment="0" applyProtection="0"/>
    <xf numFmtId="0" fontId="51" fillId="18" borderId="6" applyNumberFormat="0" applyAlignment="0" applyProtection="0"/>
    <xf numFmtId="0" fontId="0" fillId="18" borderId="6" applyNumberFormat="0" applyFont="0" applyAlignment="0" applyProtection="0"/>
    <xf numFmtId="0" fontId="0" fillId="18" borderId="6" applyNumberFormat="0" applyFont="0" applyAlignment="0" applyProtection="0"/>
    <xf numFmtId="0" fontId="0" fillId="18" borderId="6" applyNumberFormat="0" applyFont="0" applyAlignment="0" applyProtection="0"/>
    <xf numFmtId="0" fontId="0" fillId="18" borderId="6" applyNumberFormat="0" applyFont="0" applyAlignment="0" applyProtection="0"/>
    <xf numFmtId="0" fontId="0" fillId="18" borderId="6" applyNumberFormat="0" applyFont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3" fillId="4" borderId="0" applyNumberFormat="0" applyAlignment="0" applyProtection="0"/>
    <xf numFmtId="0" fontId="13" fillId="4" borderId="0" applyNumberFormat="0" applyAlignment="0" applyProtection="0"/>
    <xf numFmtId="0" fontId="13" fillId="4" borderId="0" applyNumberFormat="0" applyAlignment="0" applyProtection="0"/>
    <xf numFmtId="0" fontId="13" fillId="4" borderId="0" applyNumberFormat="0" applyAlignment="0" applyProtection="0"/>
    <xf numFmtId="0" fontId="13" fillId="4" borderId="0" applyNumberFormat="0" applyAlignment="0" applyProtection="0"/>
    <xf numFmtId="0" fontId="13" fillId="4" borderId="0" applyNumberFormat="0" applyAlignment="0" applyProtection="0"/>
    <xf numFmtId="0" fontId="13" fillId="4" borderId="0" applyNumberFormat="0" applyAlignment="0" applyProtection="0"/>
    <xf numFmtId="0" fontId="13" fillId="4" borderId="0" applyNumberFormat="0" applyAlignment="0" applyProtection="0"/>
    <xf numFmtId="0" fontId="13" fillId="4" borderId="0" applyNumberFormat="0" applyAlignment="0" applyProtection="0"/>
    <xf numFmtId="0" fontId="13" fillId="4" borderId="0" applyNumberFormat="0" applyAlignment="0" applyProtection="0"/>
    <xf numFmtId="0" fontId="13" fillId="4" borderId="0" applyNumberFormat="0" applyAlignment="0" applyProtection="0"/>
    <xf numFmtId="0" fontId="13" fillId="4" borderId="0" applyNumberFormat="0" applyAlignment="0" applyProtection="0"/>
    <xf numFmtId="0" fontId="13" fillId="4" borderId="0" applyNumberFormat="0" applyAlignment="0" applyProtection="0"/>
    <xf numFmtId="0" fontId="5" fillId="3" borderId="0" applyNumberFormat="0" applyAlignment="0" applyProtection="0"/>
    <xf numFmtId="0" fontId="14" fillId="0" borderId="0" applyNumberFormat="0" applyFill="0" applyAlignment="0" applyProtection="0"/>
    <xf numFmtId="0" fontId="14" fillId="0" borderId="0" applyNumberFormat="0" applyFill="0" applyAlignment="0" applyProtection="0"/>
    <xf numFmtId="0" fontId="14" fillId="0" borderId="0" applyNumberFormat="0" applyFill="0" applyAlignment="0" applyProtection="0"/>
    <xf numFmtId="0" fontId="14" fillId="0" borderId="0" applyNumberFormat="0" applyFill="0" applyAlignment="0" applyProtection="0"/>
    <xf numFmtId="0" fontId="14" fillId="0" borderId="0" applyNumberFormat="0" applyFill="0" applyAlignment="0" applyProtection="0"/>
    <xf numFmtId="0" fontId="14" fillId="0" borderId="0" applyNumberFormat="0" applyFill="0" applyAlignment="0" applyProtection="0"/>
    <xf numFmtId="0" fontId="14" fillId="0" borderId="0" applyNumberFormat="0" applyFill="0" applyAlignment="0" applyProtection="0"/>
    <xf numFmtId="0" fontId="14" fillId="0" borderId="0" applyNumberFormat="0" applyFill="0" applyAlignment="0" applyProtection="0"/>
    <xf numFmtId="0" fontId="14" fillId="0" borderId="0" applyNumberFormat="0" applyFill="0" applyAlignment="0" applyProtection="0"/>
    <xf numFmtId="0" fontId="14" fillId="0" borderId="0" applyNumberFormat="0" applyFill="0" applyAlignment="0" applyProtection="0"/>
    <xf numFmtId="0" fontId="14" fillId="0" borderId="0" applyNumberFormat="0" applyFill="0" applyAlignment="0" applyProtection="0"/>
    <xf numFmtId="0" fontId="14" fillId="0" borderId="0" applyNumberFormat="0" applyFill="0" applyAlignment="0" applyProtection="0"/>
    <xf numFmtId="0" fontId="14" fillId="0" borderId="0" applyNumberFormat="0" applyFill="0" applyAlignment="0" applyProtection="0"/>
    <xf numFmtId="0" fontId="15" fillId="7" borderId="8" applyNumberFormat="0" applyAlignment="0" applyProtection="0"/>
    <xf numFmtId="0" fontId="15" fillId="7" borderId="8" applyNumberFormat="0" applyAlignment="0" applyProtection="0"/>
    <xf numFmtId="0" fontId="15" fillId="7" borderId="8" applyNumberFormat="0" applyAlignment="0" applyProtection="0"/>
    <xf numFmtId="0" fontId="15" fillId="7" borderId="8" applyNumberFormat="0" applyAlignment="0" applyProtection="0"/>
    <xf numFmtId="0" fontId="15" fillId="7" borderId="8" applyNumberFormat="0" applyAlignment="0" applyProtection="0"/>
    <xf numFmtId="0" fontId="15" fillId="7" borderId="8" applyNumberFormat="0" applyAlignment="0" applyProtection="0"/>
    <xf numFmtId="0" fontId="15" fillId="7" borderId="8" applyNumberFormat="0" applyAlignment="0" applyProtection="0"/>
    <xf numFmtId="0" fontId="15" fillId="7" borderId="8" applyNumberFormat="0" applyAlignment="0" applyProtection="0"/>
    <xf numFmtId="0" fontId="15" fillId="7" borderId="8" applyNumberFormat="0" applyAlignment="0" applyProtection="0"/>
    <xf numFmtId="0" fontId="15" fillId="7" borderId="8" applyNumberFormat="0" applyAlignment="0" applyProtection="0"/>
    <xf numFmtId="0" fontId="15" fillId="7" borderId="8" applyNumberFormat="0" applyAlignment="0" applyProtection="0"/>
    <xf numFmtId="0" fontId="15" fillId="7" borderId="8" applyNumberFormat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6" fillId="19" borderId="8" applyNumberFormat="0" applyAlignment="0" applyProtection="0"/>
    <xf numFmtId="0" fontId="16" fillId="19" borderId="8" applyNumberFormat="0" applyAlignment="0" applyProtection="0"/>
    <xf numFmtId="0" fontId="16" fillId="19" borderId="8" applyNumberFormat="0" applyAlignment="0" applyProtection="0"/>
    <xf numFmtId="0" fontId="16" fillId="19" borderId="8" applyNumberFormat="0" applyAlignment="0" applyProtection="0"/>
    <xf numFmtId="0" fontId="16" fillId="19" borderId="8" applyNumberFormat="0" applyAlignment="0" applyProtection="0"/>
    <xf numFmtId="0" fontId="16" fillId="19" borderId="8" applyNumberFormat="0" applyAlignment="0" applyProtection="0"/>
    <xf numFmtId="0" fontId="16" fillId="19" borderId="8" applyNumberFormat="0" applyAlignment="0" applyProtection="0"/>
    <xf numFmtId="0" fontId="16" fillId="19" borderId="8" applyNumberFormat="0" applyAlignment="0" applyProtection="0"/>
    <xf numFmtId="0" fontId="16" fillId="19" borderId="8" applyNumberFormat="0" applyAlignment="0" applyProtection="0"/>
    <xf numFmtId="0" fontId="16" fillId="19" borderId="8" applyNumberFormat="0" applyAlignment="0" applyProtection="0"/>
    <xf numFmtId="0" fontId="16" fillId="19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7" fillId="19" borderId="9" applyNumberFormat="0" applyAlignment="0" applyProtection="0"/>
    <xf numFmtId="0" fontId="17" fillId="19" borderId="9" applyNumberFormat="0" applyAlignment="0" applyProtection="0"/>
    <xf numFmtId="0" fontId="17" fillId="19" borderId="9" applyNumberFormat="0" applyAlignment="0" applyProtection="0"/>
    <xf numFmtId="0" fontId="17" fillId="19" borderId="9" applyNumberFormat="0" applyAlignment="0" applyProtection="0"/>
    <xf numFmtId="0" fontId="17" fillId="19" borderId="9" applyNumberFormat="0" applyAlignment="0" applyProtection="0"/>
    <xf numFmtId="0" fontId="17" fillId="19" borderId="9" applyNumberFormat="0" applyAlignment="0" applyProtection="0"/>
    <xf numFmtId="0" fontId="17" fillId="19" borderId="9" applyNumberFormat="0" applyAlignment="0" applyProtection="0"/>
    <xf numFmtId="0" fontId="17" fillId="19" borderId="9" applyNumberFormat="0" applyAlignment="0" applyProtection="0"/>
    <xf numFmtId="0" fontId="17" fillId="19" borderId="9" applyNumberFormat="0" applyAlignment="0" applyProtection="0"/>
    <xf numFmtId="0" fontId="17" fillId="19" borderId="9" applyNumberFormat="0" applyAlignment="0" applyProtection="0"/>
    <xf numFmtId="0" fontId="17" fillId="19" borderId="9" applyNumberFormat="0" applyAlignment="0" applyProtection="0"/>
    <xf numFmtId="0" fontId="17" fillId="19" borderId="9" applyNumberFormat="0" applyAlignment="0" applyProtection="0"/>
    <xf numFmtId="0" fontId="101" fillId="20" borderId="10" applyNumberFormat="0" applyAlignment="0" applyProtection="0"/>
    <xf numFmtId="0" fontId="18" fillId="0" borderId="0" applyNumberFormat="0" applyFill="0" applyAlignment="0" applyProtection="0"/>
    <xf numFmtId="0" fontId="18" fillId="0" borderId="0" applyNumberFormat="0" applyFill="0" applyAlignment="0" applyProtection="0"/>
    <xf numFmtId="0" fontId="18" fillId="0" borderId="0" applyNumberFormat="0" applyFill="0" applyAlignment="0" applyProtection="0"/>
    <xf numFmtId="0" fontId="18" fillId="0" borderId="0" applyNumberFormat="0" applyFill="0" applyAlignment="0" applyProtection="0"/>
    <xf numFmtId="0" fontId="18" fillId="0" borderId="0" applyNumberFormat="0" applyFill="0" applyAlignment="0" applyProtection="0"/>
    <xf numFmtId="0" fontId="18" fillId="0" borderId="0" applyNumberFormat="0" applyFill="0" applyAlignment="0" applyProtection="0"/>
    <xf numFmtId="0" fontId="18" fillId="0" borderId="0" applyNumberFormat="0" applyFill="0" applyAlignment="0" applyProtection="0"/>
    <xf numFmtId="0" fontId="18" fillId="0" borderId="0" applyNumberFormat="0" applyFill="0" applyAlignment="0" applyProtection="0"/>
    <xf numFmtId="0" fontId="18" fillId="0" borderId="0" applyNumberFormat="0" applyFill="0" applyAlignment="0" applyProtection="0"/>
    <xf numFmtId="0" fontId="18" fillId="0" borderId="0" applyNumberFormat="0" applyFill="0" applyAlignment="0" applyProtection="0"/>
    <xf numFmtId="0" fontId="18" fillId="0" borderId="0" applyNumberFormat="0" applyFill="0" applyAlignment="0" applyProtection="0"/>
    <xf numFmtId="0" fontId="18" fillId="0" borderId="0" applyNumberFormat="0" applyFill="0" applyAlignment="0" applyProtection="0"/>
    <xf numFmtId="0" fontId="18" fillId="0" borderId="0" applyNumberFormat="0" applyFill="0" applyAlignment="0" applyProtection="0"/>
    <xf numFmtId="0" fontId="3" fillId="21" borderId="0" applyNumberFormat="0" applyAlignment="0" applyProtection="0"/>
    <xf numFmtId="0" fontId="3" fillId="21" borderId="0" applyNumberFormat="0" applyAlignment="0" applyProtection="0"/>
    <xf numFmtId="0" fontId="3" fillId="21" borderId="0" applyNumberFormat="0" applyAlignment="0" applyProtection="0"/>
    <xf numFmtId="0" fontId="3" fillId="21" borderId="0" applyNumberFormat="0" applyAlignment="0" applyProtection="0"/>
    <xf numFmtId="0" fontId="3" fillId="21" borderId="0" applyNumberFormat="0" applyAlignment="0" applyProtection="0"/>
    <xf numFmtId="0" fontId="3" fillId="21" borderId="0" applyNumberFormat="0" applyAlignment="0" applyProtection="0"/>
    <xf numFmtId="0" fontId="3" fillId="21" borderId="0" applyNumberFormat="0" applyAlignment="0" applyProtection="0"/>
    <xf numFmtId="0" fontId="3" fillId="21" borderId="0" applyNumberFormat="0" applyAlignment="0" applyProtection="0"/>
    <xf numFmtId="0" fontId="3" fillId="21" borderId="0" applyNumberFormat="0" applyAlignment="0" applyProtection="0"/>
    <xf numFmtId="0" fontId="3" fillId="21" borderId="0" applyNumberFormat="0" applyAlignment="0" applyProtection="0"/>
    <xf numFmtId="0" fontId="3" fillId="21" borderId="0" applyNumberFormat="0" applyAlignment="0" applyProtection="0"/>
    <xf numFmtId="0" fontId="3" fillId="21" borderId="0" applyNumberFormat="0" applyAlignment="0" applyProtection="0"/>
    <xf numFmtId="0" fontId="3" fillId="21" borderId="0" applyNumberFormat="0" applyAlignment="0" applyProtection="0"/>
    <xf numFmtId="0" fontId="3" fillId="22" borderId="0" applyNumberFormat="0" applyAlignment="0" applyProtection="0"/>
    <xf numFmtId="0" fontId="3" fillId="22" borderId="0" applyNumberFormat="0" applyAlignment="0" applyProtection="0"/>
    <xf numFmtId="0" fontId="3" fillId="22" borderId="0" applyNumberFormat="0" applyAlignment="0" applyProtection="0"/>
    <xf numFmtId="0" fontId="3" fillId="22" borderId="0" applyNumberFormat="0" applyAlignment="0" applyProtection="0"/>
    <xf numFmtId="0" fontId="3" fillId="22" borderId="0" applyNumberFormat="0" applyAlignment="0" applyProtection="0"/>
    <xf numFmtId="0" fontId="3" fillId="22" borderId="0" applyNumberFormat="0" applyAlignment="0" applyProtection="0"/>
    <xf numFmtId="0" fontId="3" fillId="22" borderId="0" applyNumberFormat="0" applyAlignment="0" applyProtection="0"/>
    <xf numFmtId="0" fontId="3" fillId="22" borderId="0" applyNumberFormat="0" applyAlignment="0" applyProtection="0"/>
    <xf numFmtId="0" fontId="3" fillId="22" borderId="0" applyNumberFormat="0" applyAlignment="0" applyProtection="0"/>
    <xf numFmtId="0" fontId="3" fillId="22" borderId="0" applyNumberFormat="0" applyAlignment="0" applyProtection="0"/>
    <xf numFmtId="0" fontId="3" fillId="22" borderId="0" applyNumberFormat="0" applyAlignment="0" applyProtection="0"/>
    <xf numFmtId="0" fontId="3" fillId="22" borderId="0" applyNumberFormat="0" applyAlignment="0" applyProtection="0"/>
    <xf numFmtId="0" fontId="3" fillId="22" borderId="0" applyNumberFormat="0" applyAlignment="0" applyProtection="0"/>
    <xf numFmtId="0" fontId="3" fillId="23" borderId="0" applyNumberFormat="0" applyAlignment="0" applyProtection="0"/>
    <xf numFmtId="0" fontId="3" fillId="23" borderId="0" applyNumberFormat="0" applyAlignment="0" applyProtection="0"/>
    <xf numFmtId="0" fontId="3" fillId="23" borderId="0" applyNumberFormat="0" applyAlignment="0" applyProtection="0"/>
    <xf numFmtId="0" fontId="3" fillId="23" borderId="0" applyNumberFormat="0" applyAlignment="0" applyProtection="0"/>
    <xf numFmtId="0" fontId="3" fillId="23" borderId="0" applyNumberFormat="0" applyAlignment="0" applyProtection="0"/>
    <xf numFmtId="0" fontId="3" fillId="23" borderId="0" applyNumberFormat="0" applyAlignment="0" applyProtection="0"/>
    <xf numFmtId="0" fontId="3" fillId="23" borderId="0" applyNumberFormat="0" applyAlignment="0" applyProtection="0"/>
    <xf numFmtId="0" fontId="3" fillId="23" borderId="0" applyNumberFormat="0" applyAlignment="0" applyProtection="0"/>
    <xf numFmtId="0" fontId="3" fillId="23" borderId="0" applyNumberFormat="0" applyAlignment="0" applyProtection="0"/>
    <xf numFmtId="0" fontId="3" fillId="23" borderId="0" applyNumberFormat="0" applyAlignment="0" applyProtection="0"/>
    <xf numFmtId="0" fontId="3" fillId="23" borderId="0" applyNumberFormat="0" applyAlignment="0" applyProtection="0"/>
    <xf numFmtId="0" fontId="3" fillId="23" borderId="0" applyNumberFormat="0" applyAlignment="0" applyProtection="0"/>
    <xf numFmtId="0" fontId="3" fillId="23" borderId="0" applyNumberFormat="0" applyAlignment="0" applyProtection="0"/>
    <xf numFmtId="0" fontId="3" fillId="13" borderId="0" applyNumberFormat="0" applyAlignment="0" applyProtection="0"/>
    <xf numFmtId="0" fontId="3" fillId="13" borderId="0" applyNumberFormat="0" applyAlignment="0" applyProtection="0"/>
    <xf numFmtId="0" fontId="3" fillId="13" borderId="0" applyNumberFormat="0" applyAlignment="0" applyProtection="0"/>
    <xf numFmtId="0" fontId="3" fillId="13" borderId="0" applyNumberFormat="0" applyAlignment="0" applyProtection="0"/>
    <xf numFmtId="0" fontId="3" fillId="13" borderId="0" applyNumberFormat="0" applyAlignment="0" applyProtection="0"/>
    <xf numFmtId="0" fontId="3" fillId="13" borderId="0" applyNumberFormat="0" applyAlignment="0" applyProtection="0"/>
    <xf numFmtId="0" fontId="3" fillId="13" borderId="0" applyNumberFormat="0" applyAlignment="0" applyProtection="0"/>
    <xf numFmtId="0" fontId="3" fillId="13" borderId="0" applyNumberFormat="0" applyAlignment="0" applyProtection="0"/>
    <xf numFmtId="0" fontId="3" fillId="13" borderId="0" applyNumberFormat="0" applyAlignment="0" applyProtection="0"/>
    <xf numFmtId="0" fontId="3" fillId="13" borderId="0" applyNumberFormat="0" applyAlignment="0" applyProtection="0"/>
    <xf numFmtId="0" fontId="3" fillId="13" borderId="0" applyNumberFormat="0" applyAlignment="0" applyProtection="0"/>
    <xf numFmtId="0" fontId="3" fillId="13" borderId="0" applyNumberFormat="0" applyAlignment="0" applyProtection="0"/>
    <xf numFmtId="0" fontId="3" fillId="13" borderId="0" applyNumberFormat="0" applyAlignment="0" applyProtection="0"/>
    <xf numFmtId="0" fontId="3" fillId="14" borderId="0" applyNumberFormat="0" applyAlignment="0" applyProtection="0"/>
    <xf numFmtId="0" fontId="3" fillId="14" borderId="0" applyNumberFormat="0" applyAlignment="0" applyProtection="0"/>
    <xf numFmtId="0" fontId="3" fillId="14" borderId="0" applyNumberFormat="0" applyAlignment="0" applyProtection="0"/>
    <xf numFmtId="0" fontId="3" fillId="14" borderId="0" applyNumberFormat="0" applyAlignment="0" applyProtection="0"/>
    <xf numFmtId="0" fontId="3" fillId="14" borderId="0" applyNumberFormat="0" applyAlignment="0" applyProtection="0"/>
    <xf numFmtId="0" fontId="3" fillId="14" borderId="0" applyNumberFormat="0" applyAlignment="0" applyProtection="0"/>
    <xf numFmtId="0" fontId="3" fillId="14" borderId="0" applyNumberFormat="0" applyAlignment="0" applyProtection="0"/>
    <xf numFmtId="0" fontId="3" fillId="14" borderId="0" applyNumberFormat="0" applyAlignment="0" applyProtection="0"/>
    <xf numFmtId="0" fontId="3" fillId="14" borderId="0" applyNumberFormat="0" applyAlignment="0" applyProtection="0"/>
    <xf numFmtId="0" fontId="3" fillId="14" borderId="0" applyNumberFormat="0" applyAlignment="0" applyProtection="0"/>
    <xf numFmtId="0" fontId="3" fillId="14" borderId="0" applyNumberFormat="0" applyAlignment="0" applyProtection="0"/>
    <xf numFmtId="0" fontId="3" fillId="14" borderId="0" applyNumberFormat="0" applyAlignment="0" applyProtection="0"/>
    <xf numFmtId="0" fontId="3" fillId="14" borderId="0" applyNumberFormat="0" applyAlignment="0" applyProtection="0"/>
    <xf numFmtId="0" fontId="3" fillId="24" borderId="0" applyNumberFormat="0" applyAlignment="0" applyProtection="0"/>
    <xf numFmtId="0" fontId="3" fillId="24" borderId="0" applyNumberFormat="0" applyAlignment="0" applyProtection="0"/>
    <xf numFmtId="0" fontId="3" fillId="24" borderId="0" applyNumberFormat="0" applyAlignment="0" applyProtection="0"/>
    <xf numFmtId="0" fontId="3" fillId="24" borderId="0" applyNumberFormat="0" applyAlignment="0" applyProtection="0"/>
    <xf numFmtId="0" fontId="3" fillId="24" borderId="0" applyNumberFormat="0" applyAlignment="0" applyProtection="0"/>
    <xf numFmtId="0" fontId="3" fillId="24" borderId="0" applyNumberFormat="0" applyAlignment="0" applyProtection="0"/>
    <xf numFmtId="0" fontId="3" fillId="24" borderId="0" applyNumberFormat="0" applyAlignment="0" applyProtection="0"/>
    <xf numFmtId="0" fontId="3" fillId="24" borderId="0" applyNumberFormat="0" applyAlignment="0" applyProtection="0"/>
    <xf numFmtId="0" fontId="3" fillId="24" borderId="0" applyNumberFormat="0" applyAlignment="0" applyProtection="0"/>
    <xf numFmtId="0" fontId="3" fillId="24" borderId="0" applyNumberFormat="0" applyAlignment="0" applyProtection="0"/>
    <xf numFmtId="0" fontId="3" fillId="24" borderId="0" applyNumberFormat="0" applyAlignment="0" applyProtection="0"/>
    <xf numFmtId="0" fontId="3" fillId="24" borderId="0" applyNumberFormat="0" applyAlignment="0" applyProtection="0"/>
    <xf numFmtId="0" fontId="3" fillId="24" borderId="0" applyNumberFormat="0" applyAlignment="0" applyProtection="0"/>
  </cellStyleXfs>
  <cellXfs count="1219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/>
    </xf>
    <xf numFmtId="0" fontId="26" fillId="0" borderId="1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4" fillId="0" borderId="11" xfId="0" applyFont="1" applyBorder="1" applyAlignment="1">
      <alignment horizontal="center"/>
    </xf>
    <xf numFmtId="0" fontId="26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26" fillId="0" borderId="0" xfId="0" applyFont="1" applyBorder="1" applyAlignment="1">
      <alignment horizontal="left"/>
    </xf>
    <xf numFmtId="0" fontId="27" fillId="0" borderId="0" xfId="0" applyFont="1" applyBorder="1" applyAlignment="1">
      <alignment/>
    </xf>
    <xf numFmtId="0" fontId="0" fillId="0" borderId="0" xfId="0" applyAlignment="1">
      <alignment/>
    </xf>
    <xf numFmtId="0" fontId="26" fillId="0" borderId="12" xfId="483" applyFont="1" applyBorder="1">
      <alignment/>
      <protection/>
    </xf>
    <xf numFmtId="0" fontId="0" fillId="0" borderId="0" xfId="0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/>
    </xf>
    <xf numFmtId="20" fontId="24" fillId="0" borderId="0" xfId="0" applyNumberFormat="1" applyFont="1" applyAlignment="1">
      <alignment/>
    </xf>
    <xf numFmtId="0" fontId="24" fillId="0" borderId="0" xfId="0" applyFont="1" applyAlignment="1">
      <alignment horizontal="left"/>
    </xf>
    <xf numFmtId="0" fontId="1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36" fillId="0" borderId="0" xfId="0" applyFont="1" applyBorder="1" applyAlignment="1">
      <alignment/>
    </xf>
    <xf numFmtId="0" fontId="22" fillId="0" borderId="0" xfId="0" applyFont="1" applyBorder="1" applyAlignment="1">
      <alignment vertical="center"/>
    </xf>
    <xf numFmtId="0" fontId="0" fillId="0" borderId="1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ill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33" fillId="0" borderId="0" xfId="0" applyFont="1" applyBorder="1" applyAlignment="1">
      <alignment/>
    </xf>
    <xf numFmtId="0" fontId="37" fillId="0" borderId="12" xfId="0" applyFont="1" applyBorder="1" applyAlignment="1">
      <alignment vertical="center"/>
    </xf>
    <xf numFmtId="0" fontId="21" fillId="0" borderId="12" xfId="0" applyFont="1" applyBorder="1" applyAlignment="1">
      <alignment horizontal="right"/>
    </xf>
    <xf numFmtId="0" fontId="22" fillId="0" borderId="12" xfId="0" applyFont="1" applyBorder="1" applyAlignment="1">
      <alignment vertical="center"/>
    </xf>
    <xf numFmtId="0" fontId="38" fillId="0" borderId="0" xfId="0" applyFont="1" applyAlignment="1">
      <alignment/>
    </xf>
    <xf numFmtId="0" fontId="102" fillId="0" borderId="0" xfId="0" applyFont="1" applyAlignment="1">
      <alignment horizontal="left"/>
    </xf>
    <xf numFmtId="0" fontId="3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horizontal="right"/>
    </xf>
    <xf numFmtId="0" fontId="39" fillId="0" borderId="0" xfId="0" applyFont="1" applyBorder="1" applyAlignment="1">
      <alignment horizontal="center"/>
    </xf>
    <xf numFmtId="0" fontId="39" fillId="0" borderId="0" xfId="0" applyNumberFormat="1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1" xfId="0" applyNumberFormat="1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168" fontId="34" fillId="0" borderId="11" xfId="0" applyNumberFormat="1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34" fillId="0" borderId="14" xfId="0" applyFont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1" fontId="34" fillId="0" borderId="0" xfId="0" applyNumberFormat="1" applyFont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40" fillId="0" borderId="16" xfId="0" applyFont="1" applyBorder="1" applyAlignment="1">
      <alignment/>
    </xf>
    <xf numFmtId="0" fontId="41" fillId="0" borderId="16" xfId="0" applyFont="1" applyBorder="1" applyAlignment="1">
      <alignment horizontal="right"/>
    </xf>
    <xf numFmtId="0" fontId="34" fillId="0" borderId="15" xfId="0" applyFont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>
      <alignment/>
    </xf>
    <xf numFmtId="0" fontId="33" fillId="0" borderId="12" xfId="428" applyFont="1" applyBorder="1" applyAlignment="1">
      <alignment vertical="top" wrapText="1"/>
      <protection/>
    </xf>
    <xf numFmtId="14" fontId="33" fillId="0" borderId="12" xfId="428" applyNumberFormat="1" applyFont="1" applyBorder="1" applyAlignment="1">
      <alignment horizontal="left" vertical="top" wrapText="1"/>
      <protection/>
    </xf>
    <xf numFmtId="0" fontId="33" fillId="0" borderId="12" xfId="0" applyFont="1" applyBorder="1" applyAlignment="1">
      <alignment horizontal="center" vertical="top"/>
    </xf>
    <xf numFmtId="0" fontId="0" fillId="0" borderId="0" xfId="410" applyFont="1" applyBorder="1" applyAlignment="1">
      <alignment horizontal="center"/>
      <protection/>
    </xf>
    <xf numFmtId="0" fontId="33" fillId="0" borderId="12" xfId="0" applyFont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25" fillId="0" borderId="11" xfId="0" applyFont="1" applyBorder="1" applyAlignment="1">
      <alignment/>
    </xf>
    <xf numFmtId="0" fontId="27" fillId="0" borderId="11" xfId="0" applyFont="1" applyBorder="1" applyAlignment="1">
      <alignment/>
    </xf>
    <xf numFmtId="0" fontId="26" fillId="0" borderId="0" xfId="0" applyFont="1" applyBorder="1" applyAlignment="1">
      <alignment horizontal="center" textRotation="90" wrapText="1"/>
    </xf>
    <xf numFmtId="0" fontId="26" fillId="0" borderId="11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26" fillId="0" borderId="12" xfId="0" applyFont="1" applyBorder="1" applyAlignment="1">
      <alignment/>
    </xf>
    <xf numFmtId="0" fontId="26" fillId="0" borderId="12" xfId="0" applyFont="1" applyBorder="1" applyAlignment="1">
      <alignment horizontal="left"/>
    </xf>
    <xf numFmtId="0" fontId="32" fillId="0" borderId="0" xfId="0" applyFont="1" applyFill="1" applyBorder="1" applyAlignment="1">
      <alignment/>
    </xf>
    <xf numFmtId="0" fontId="28" fillId="0" borderId="12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 vertical="center"/>
    </xf>
    <xf numFmtId="170" fontId="44" fillId="0" borderId="16" xfId="436" applyNumberFormat="1" applyFont="1" applyBorder="1" applyAlignment="1">
      <alignment horizontal="center" textRotation="90"/>
      <protection/>
    </xf>
    <xf numFmtId="1" fontId="45" fillId="0" borderId="0" xfId="436" applyNumberFormat="1" applyFont="1" applyBorder="1" applyAlignment="1">
      <alignment horizontal="center" vertical="center"/>
      <protection/>
    </xf>
    <xf numFmtId="1" fontId="42" fillId="0" borderId="20" xfId="412" applyNumberFormat="1" applyFont="1" applyFill="1" applyBorder="1" applyAlignment="1">
      <alignment horizontal="center" vertical="center"/>
      <protection/>
    </xf>
    <xf numFmtId="1" fontId="42" fillId="0" borderId="21" xfId="412" applyNumberFormat="1" applyFont="1" applyFill="1" applyBorder="1" applyAlignment="1">
      <alignment horizontal="center" vertical="center"/>
      <protection/>
    </xf>
    <xf numFmtId="0" fontId="36" fillId="0" borderId="21" xfId="0" applyFont="1" applyBorder="1" applyAlignment="1">
      <alignment/>
    </xf>
    <xf numFmtId="0" fontId="36" fillId="0" borderId="22" xfId="0" applyFont="1" applyBorder="1" applyAlignment="1">
      <alignment/>
    </xf>
    <xf numFmtId="0" fontId="36" fillId="0" borderId="20" xfId="0" applyFont="1" applyFill="1" applyBorder="1" applyAlignment="1">
      <alignment/>
    </xf>
    <xf numFmtId="1" fontId="42" fillId="0" borderId="23" xfId="436" applyNumberFormat="1" applyFont="1" applyBorder="1" applyAlignment="1">
      <alignment horizontal="center" vertical="center"/>
      <protection/>
    </xf>
    <xf numFmtId="1" fontId="42" fillId="0" borderId="20" xfId="436" applyNumberFormat="1" applyFont="1" applyBorder="1" applyAlignment="1">
      <alignment horizontal="center" vertical="center"/>
      <protection/>
    </xf>
    <xf numFmtId="0" fontId="36" fillId="0" borderId="23" xfId="0" applyFont="1" applyBorder="1" applyAlignment="1">
      <alignment horizontal="center"/>
    </xf>
    <xf numFmtId="0" fontId="103" fillId="0" borderId="0" xfId="0" applyFont="1" applyBorder="1" applyAlignment="1">
      <alignment/>
    </xf>
    <xf numFmtId="170" fontId="44" fillId="0" borderId="24" xfId="436" applyNumberFormat="1" applyFont="1" applyBorder="1" applyAlignment="1">
      <alignment horizontal="center" textRotation="90"/>
      <protection/>
    </xf>
    <xf numFmtId="170" fontId="44" fillId="0" borderId="25" xfId="436" applyNumberFormat="1" applyFont="1" applyBorder="1" applyAlignment="1">
      <alignment horizontal="center" textRotation="90"/>
      <protection/>
    </xf>
    <xf numFmtId="170" fontId="44" fillId="0" borderId="12" xfId="436" applyNumberFormat="1" applyFont="1" applyBorder="1" applyAlignment="1">
      <alignment horizontal="center" textRotation="90"/>
      <protection/>
    </xf>
    <xf numFmtId="1" fontId="42" fillId="0" borderId="26" xfId="412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39" fillId="0" borderId="0" xfId="483" applyFont="1" applyFill="1" applyBorder="1">
      <alignment/>
      <protection/>
    </xf>
    <xf numFmtId="0" fontId="36" fillId="0" borderId="27" xfId="0" applyFont="1" applyFill="1" applyBorder="1" applyAlignment="1">
      <alignment/>
    </xf>
    <xf numFmtId="0" fontId="36" fillId="0" borderId="26" xfId="0" applyFont="1" applyFill="1" applyBorder="1" applyAlignment="1">
      <alignment/>
    </xf>
    <xf numFmtId="0" fontId="36" fillId="0" borderId="28" xfId="0" applyFont="1" applyFill="1" applyBorder="1" applyAlignment="1">
      <alignment/>
    </xf>
    <xf numFmtId="0" fontId="36" fillId="0" borderId="26" xfId="0" applyFont="1" applyBorder="1" applyAlignment="1">
      <alignment/>
    </xf>
    <xf numFmtId="0" fontId="36" fillId="0" borderId="27" xfId="0" applyFont="1" applyBorder="1" applyAlignment="1">
      <alignment/>
    </xf>
    <xf numFmtId="1" fontId="42" fillId="25" borderId="27" xfId="412" applyNumberFormat="1" applyFont="1" applyFill="1" applyBorder="1" applyAlignment="1">
      <alignment horizontal="center" vertical="center"/>
      <protection/>
    </xf>
    <xf numFmtId="1" fontId="42" fillId="25" borderId="26" xfId="412" applyNumberFormat="1" applyFont="1" applyFill="1" applyBorder="1" applyAlignment="1">
      <alignment horizontal="center" vertical="center"/>
      <protection/>
    </xf>
    <xf numFmtId="0" fontId="24" fillId="0" borderId="29" xfId="0" applyFont="1" applyBorder="1" applyAlignment="1">
      <alignment/>
    </xf>
    <xf numFmtId="170" fontId="44" fillId="0" borderId="30" xfId="436" applyNumberFormat="1" applyFont="1" applyBorder="1" applyAlignment="1">
      <alignment horizontal="center" textRotation="90"/>
      <protection/>
    </xf>
    <xf numFmtId="0" fontId="24" fillId="0" borderId="31" xfId="0" applyFont="1" applyBorder="1" applyAlignment="1">
      <alignment/>
    </xf>
    <xf numFmtId="0" fontId="24" fillId="0" borderId="32" xfId="0" applyFont="1" applyBorder="1" applyAlignment="1">
      <alignment/>
    </xf>
    <xf numFmtId="1" fontId="42" fillId="0" borderId="33" xfId="412" applyNumberFormat="1" applyFont="1" applyFill="1" applyBorder="1" applyAlignment="1">
      <alignment horizontal="center" vertical="center"/>
      <protection/>
    </xf>
    <xf numFmtId="1" fontId="42" fillId="0" borderId="34" xfId="412" applyNumberFormat="1" applyFont="1" applyFill="1" applyBorder="1" applyAlignment="1">
      <alignment horizontal="center" vertical="center"/>
      <protection/>
    </xf>
    <xf numFmtId="1" fontId="42" fillId="0" borderId="35" xfId="412" applyNumberFormat="1" applyFont="1" applyFill="1" applyBorder="1" applyAlignment="1">
      <alignment horizontal="center" vertical="center"/>
      <protection/>
    </xf>
    <xf numFmtId="1" fontId="42" fillId="25" borderId="33" xfId="412" applyNumberFormat="1" applyFont="1" applyFill="1" applyBorder="1" applyAlignment="1">
      <alignment horizontal="center" vertical="center"/>
      <protection/>
    </xf>
    <xf numFmtId="1" fontId="42" fillId="25" borderId="35" xfId="412" applyNumberFormat="1" applyFont="1" applyFill="1" applyBorder="1" applyAlignment="1">
      <alignment horizontal="center" vertical="center"/>
      <protection/>
    </xf>
    <xf numFmtId="1" fontId="42" fillId="0" borderId="21" xfId="436" applyNumberFormat="1" applyFont="1" applyBorder="1" applyAlignment="1">
      <alignment horizontal="center" vertical="center"/>
      <protection/>
    </xf>
    <xf numFmtId="1" fontId="42" fillId="0" borderId="27" xfId="412" applyNumberFormat="1" applyFont="1" applyFill="1" applyBorder="1" applyAlignment="1">
      <alignment horizontal="center" vertical="center"/>
      <protection/>
    </xf>
    <xf numFmtId="1" fontId="42" fillId="0" borderId="28" xfId="412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left"/>
    </xf>
    <xf numFmtId="49" fontId="26" fillId="0" borderId="11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26" fillId="0" borderId="11" xfId="410" applyFont="1" applyBorder="1" applyAlignment="1">
      <alignment horizontal="left"/>
      <protection/>
    </xf>
    <xf numFmtId="0" fontId="26" fillId="0" borderId="12" xfId="410" applyFont="1" applyBorder="1" applyAlignment="1">
      <alignment horizontal="left"/>
      <protection/>
    </xf>
    <xf numFmtId="0" fontId="26" fillId="0" borderId="12" xfId="0" applyFont="1" applyBorder="1" applyAlignment="1">
      <alignment/>
    </xf>
    <xf numFmtId="0" fontId="30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2" xfId="410" applyFont="1" applyBorder="1" applyAlignment="1">
      <alignment/>
      <protection/>
    </xf>
    <xf numFmtId="0" fontId="0" fillId="0" borderId="0" xfId="410" applyFont="1" applyBorder="1" applyAlignment="1">
      <alignment/>
      <protection/>
    </xf>
    <xf numFmtId="0" fontId="26" fillId="0" borderId="36" xfId="0" applyFont="1" applyBorder="1" applyAlignment="1">
      <alignment/>
    </xf>
    <xf numFmtId="0" fontId="0" fillId="0" borderId="37" xfId="0" applyBorder="1" applyAlignment="1">
      <alignment/>
    </xf>
    <xf numFmtId="0" fontId="0" fillId="0" borderId="0" xfId="445" applyFont="1">
      <alignment/>
      <protection/>
    </xf>
    <xf numFmtId="0" fontId="0" fillId="0" borderId="0" xfId="445" applyFont="1" applyAlignment="1">
      <alignment horizontal="left"/>
      <protection/>
    </xf>
    <xf numFmtId="0" fontId="0" fillId="0" borderId="0" xfId="445" applyFont="1" applyBorder="1" applyAlignment="1">
      <alignment horizontal="left"/>
      <protection/>
    </xf>
    <xf numFmtId="0" fontId="0" fillId="0" borderId="12" xfId="445" applyFont="1" applyBorder="1" applyAlignment="1">
      <alignment horizontal="center"/>
      <protection/>
    </xf>
    <xf numFmtId="0" fontId="26" fillId="0" borderId="11" xfId="0" applyNumberFormat="1" applyFont="1" applyBorder="1" applyAlignment="1">
      <alignment horizontal="left"/>
    </xf>
    <xf numFmtId="0" fontId="33" fillId="0" borderId="11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2" xfId="410" applyFont="1" applyBorder="1">
      <alignment/>
      <protection/>
    </xf>
    <xf numFmtId="168" fontId="34" fillId="0" borderId="0" xfId="0" applyNumberFormat="1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1" fontId="34" fillId="0" borderId="26" xfId="0" applyNumberFormat="1" applyFont="1" applyBorder="1" applyAlignment="1">
      <alignment horizontal="center"/>
    </xf>
    <xf numFmtId="0" fontId="34" fillId="0" borderId="38" xfId="0" applyFont="1" applyFill="1" applyBorder="1" applyAlignment="1">
      <alignment horizontal="center"/>
    </xf>
    <xf numFmtId="0" fontId="34" fillId="0" borderId="39" xfId="0" applyFont="1" applyFill="1" applyBorder="1" applyAlignment="1">
      <alignment horizontal="center"/>
    </xf>
    <xf numFmtId="1" fontId="34" fillId="0" borderId="39" xfId="0" applyNumberFormat="1" applyFont="1" applyFill="1" applyBorder="1" applyAlignment="1">
      <alignment horizontal="center"/>
    </xf>
    <xf numFmtId="0" fontId="34" fillId="0" borderId="29" xfId="0" applyFont="1" applyBorder="1" applyAlignment="1">
      <alignment horizontal="center"/>
    </xf>
    <xf numFmtId="168" fontId="0" fillId="0" borderId="0" xfId="0" applyNumberFormat="1" applyBorder="1" applyAlignment="1">
      <alignment/>
    </xf>
    <xf numFmtId="0" fontId="36" fillId="0" borderId="0" xfId="0" applyFont="1" applyBorder="1" applyAlignment="1">
      <alignment/>
    </xf>
    <xf numFmtId="0" fontId="39" fillId="0" borderId="16" xfId="0" applyFont="1" applyBorder="1" applyAlignment="1">
      <alignment/>
    </xf>
    <xf numFmtId="0" fontId="0" fillId="0" borderId="12" xfId="445" applyFont="1" applyBorder="1" applyAlignment="1">
      <alignment/>
      <protection/>
    </xf>
    <xf numFmtId="0" fontId="39" fillId="0" borderId="0" xfId="410" applyFont="1" applyBorder="1" applyAlignment="1">
      <alignment/>
      <protection/>
    </xf>
    <xf numFmtId="0" fontId="39" fillId="0" borderId="12" xfId="0" applyFont="1" applyBorder="1" applyAlignment="1">
      <alignment/>
    </xf>
    <xf numFmtId="0" fontId="26" fillId="0" borderId="12" xfId="483" applyFont="1" applyBorder="1" applyAlignment="1">
      <alignment/>
      <protection/>
    </xf>
    <xf numFmtId="1" fontId="0" fillId="0" borderId="0" xfId="0" applyNumberFormat="1" applyBorder="1" applyAlignment="1">
      <alignment/>
    </xf>
    <xf numFmtId="0" fontId="36" fillId="0" borderId="20" xfId="0" applyFont="1" applyBorder="1" applyAlignment="1">
      <alignment/>
    </xf>
    <xf numFmtId="0" fontId="0" fillId="0" borderId="0" xfId="445" applyFont="1" applyBorder="1" applyAlignment="1">
      <alignment/>
      <protection/>
    </xf>
    <xf numFmtId="0" fontId="26" fillId="0" borderId="12" xfId="0" applyFont="1" applyFill="1" applyBorder="1" applyAlignment="1">
      <alignment/>
    </xf>
    <xf numFmtId="0" fontId="26" fillId="0" borderId="12" xfId="0" applyFont="1" applyBorder="1" applyAlignment="1">
      <alignment/>
    </xf>
    <xf numFmtId="0" fontId="0" fillId="0" borderId="23" xfId="0" applyFont="1" applyBorder="1" applyAlignment="1">
      <alignment/>
    </xf>
    <xf numFmtId="0" fontId="46" fillId="0" borderId="40" xfId="412" applyFont="1" applyBorder="1" applyAlignment="1">
      <alignment horizontal="center" vertical="center" wrapText="1"/>
      <protection/>
    </xf>
    <xf numFmtId="1" fontId="42" fillId="25" borderId="20" xfId="412" applyNumberFormat="1" applyFont="1" applyFill="1" applyBorder="1" applyAlignment="1">
      <alignment horizontal="center" vertical="center"/>
      <protection/>
    </xf>
    <xf numFmtId="1" fontId="42" fillId="25" borderId="22" xfId="412" applyNumberFormat="1" applyFont="1" applyFill="1" applyBorder="1" applyAlignment="1">
      <alignment horizontal="center" vertical="center"/>
      <protection/>
    </xf>
    <xf numFmtId="1" fontId="42" fillId="25" borderId="28" xfId="412" applyNumberFormat="1" applyFont="1" applyFill="1" applyBorder="1" applyAlignment="1">
      <alignment horizontal="center" vertical="center"/>
      <protection/>
    </xf>
    <xf numFmtId="0" fontId="36" fillId="0" borderId="0" xfId="483" applyFont="1" applyFill="1" applyBorder="1">
      <alignment/>
      <protection/>
    </xf>
    <xf numFmtId="0" fontId="0" fillId="0" borderId="0" xfId="410" applyFont="1" applyFill="1" applyBorder="1">
      <alignment/>
      <protection/>
    </xf>
    <xf numFmtId="0" fontId="21" fillId="0" borderId="41" xfId="0" applyFont="1" applyBorder="1" applyAlignment="1">
      <alignment vertical="center"/>
    </xf>
    <xf numFmtId="0" fontId="20" fillId="0" borderId="42" xfId="0" applyFont="1" applyBorder="1" applyAlignment="1">
      <alignment vertical="center"/>
    </xf>
    <xf numFmtId="0" fontId="2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15" xfId="0" applyFont="1" applyBorder="1" applyAlignment="1">
      <alignment horizontal="center"/>
    </xf>
    <xf numFmtId="0" fontId="26" fillId="0" borderId="36" xfId="483" applyFont="1" applyBorder="1">
      <alignment/>
      <protection/>
    </xf>
    <xf numFmtId="0" fontId="0" fillId="0" borderId="15" xfId="0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26" fillId="0" borderId="12" xfId="428" applyFont="1" applyBorder="1" applyAlignment="1">
      <alignment horizontal="center"/>
      <protection/>
    </xf>
    <xf numFmtId="0" fontId="26" fillId="0" borderId="12" xfId="428" applyFont="1" applyBorder="1" applyAlignment="1">
      <alignment horizontal="left"/>
      <protection/>
    </xf>
    <xf numFmtId="0" fontId="26" fillId="0" borderId="12" xfId="428" applyFont="1" applyBorder="1">
      <alignment/>
      <protection/>
    </xf>
    <xf numFmtId="0" fontId="26" fillId="0" borderId="0" xfId="428" applyFont="1" applyBorder="1" applyAlignment="1">
      <alignment horizontal="center"/>
      <protection/>
    </xf>
    <xf numFmtId="0" fontId="26" fillId="0" borderId="0" xfId="428" applyFont="1" applyBorder="1">
      <alignment/>
      <protection/>
    </xf>
    <xf numFmtId="1" fontId="26" fillId="0" borderId="12" xfId="483" applyNumberFormat="1" applyFont="1" applyBorder="1" applyAlignment="1">
      <alignment horizontal="right"/>
      <protection/>
    </xf>
    <xf numFmtId="3" fontId="26" fillId="0" borderId="12" xfId="483" applyNumberFormat="1" applyFont="1" applyBorder="1" applyAlignment="1">
      <alignment horizontal="left"/>
      <protection/>
    </xf>
    <xf numFmtId="0" fontId="29" fillId="0" borderId="0" xfId="445" applyFont="1" applyBorder="1">
      <alignment/>
      <protection/>
    </xf>
    <xf numFmtId="0" fontId="30" fillId="0" borderId="0" xfId="445" applyFont="1" applyBorder="1" applyAlignment="1">
      <alignment/>
      <protection/>
    </xf>
    <xf numFmtId="0" fontId="19" fillId="26" borderId="49" xfId="445" applyFont="1" applyFill="1" applyBorder="1" applyAlignment="1">
      <alignment/>
      <protection/>
    </xf>
    <xf numFmtId="0" fontId="19" fillId="26" borderId="50" xfId="445" applyFont="1" applyFill="1" applyBorder="1" applyAlignment="1">
      <alignment/>
      <protection/>
    </xf>
    <xf numFmtId="0" fontId="19" fillId="26" borderId="51" xfId="445" applyFont="1" applyFill="1" applyBorder="1" applyAlignment="1">
      <alignment horizontal="left"/>
      <protection/>
    </xf>
    <xf numFmtId="0" fontId="19" fillId="26" borderId="0" xfId="445" applyFont="1" applyFill="1" applyBorder="1">
      <alignment/>
      <protection/>
    </xf>
    <xf numFmtId="0" fontId="19" fillId="26" borderId="51" xfId="445" applyFont="1" applyFill="1" applyBorder="1" applyAlignment="1">
      <alignment/>
      <protection/>
    </xf>
    <xf numFmtId="0" fontId="24" fillId="0" borderId="0" xfId="445" applyFont="1" applyBorder="1">
      <alignment/>
      <protection/>
    </xf>
    <xf numFmtId="0" fontId="25" fillId="0" borderId="52" xfId="445" applyFont="1" applyBorder="1" applyAlignment="1">
      <alignment/>
      <protection/>
    </xf>
    <xf numFmtId="0" fontId="0" fillId="0" borderId="17" xfId="445" applyFont="1" applyBorder="1" applyAlignment="1">
      <alignment/>
      <protection/>
    </xf>
    <xf numFmtId="0" fontId="25" fillId="0" borderId="17" xfId="445" applyFont="1" applyBorder="1">
      <alignment/>
      <protection/>
    </xf>
    <xf numFmtId="0" fontId="25" fillId="0" borderId="17" xfId="445" applyFont="1" applyBorder="1" applyAlignment="1">
      <alignment horizontal="left"/>
      <protection/>
    </xf>
    <xf numFmtId="0" fontId="25" fillId="0" borderId="17" xfId="445" applyFont="1" applyBorder="1" applyAlignment="1">
      <alignment/>
      <protection/>
    </xf>
    <xf numFmtId="0" fontId="25" fillId="0" borderId="53" xfId="445" applyFont="1" applyBorder="1" applyAlignment="1">
      <alignment/>
      <protection/>
    </xf>
    <xf numFmtId="0" fontId="0" fillId="0" borderId="54" xfId="445" applyFont="1" applyBorder="1" applyAlignment="1">
      <alignment/>
      <protection/>
    </xf>
    <xf numFmtId="0" fontId="0" fillId="0" borderId="18" xfId="445" applyFont="1" applyBorder="1" applyAlignment="1">
      <alignment/>
      <protection/>
    </xf>
    <xf numFmtId="0" fontId="0" fillId="0" borderId="18" xfId="445" applyFont="1" applyBorder="1">
      <alignment/>
      <protection/>
    </xf>
    <xf numFmtId="0" fontId="0" fillId="0" borderId="18" xfId="445" applyNumberFormat="1" applyFont="1" applyFill="1" applyBorder="1" applyAlignment="1" applyProtection="1">
      <alignment/>
      <protection/>
    </xf>
    <xf numFmtId="0" fontId="0" fillId="0" borderId="18" xfId="452" applyFont="1" applyBorder="1" applyAlignment="1">
      <alignment/>
      <protection/>
    </xf>
    <xf numFmtId="0" fontId="0" fillId="0" borderId="55" xfId="445" applyFont="1" applyBorder="1" applyAlignment="1">
      <alignment/>
      <protection/>
    </xf>
    <xf numFmtId="0" fontId="0" fillId="0" borderId="0" xfId="445" applyFont="1" applyBorder="1">
      <alignment/>
      <protection/>
    </xf>
    <xf numFmtId="0" fontId="30" fillId="0" borderId="0" xfId="445" applyFont="1" applyBorder="1" applyAlignment="1">
      <alignment horizontal="left"/>
      <protection/>
    </xf>
    <xf numFmtId="0" fontId="25" fillId="0" borderId="11" xfId="445" applyFont="1" applyBorder="1">
      <alignment/>
      <protection/>
    </xf>
    <xf numFmtId="0" fontId="27" fillId="0" borderId="11" xfId="445" applyFont="1" applyBorder="1">
      <alignment/>
      <protection/>
    </xf>
    <xf numFmtId="0" fontId="27" fillId="0" borderId="11" xfId="445" applyFont="1" applyBorder="1" applyAlignment="1">
      <alignment horizontal="left"/>
      <protection/>
    </xf>
    <xf numFmtId="0" fontId="27" fillId="0" borderId="11" xfId="445" applyFont="1" applyBorder="1" applyAlignment="1">
      <alignment horizontal="center"/>
      <protection/>
    </xf>
    <xf numFmtId="0" fontId="26" fillId="0" borderId="0" xfId="445" applyFont="1" applyBorder="1" applyAlignment="1">
      <alignment horizontal="center" textRotation="90" wrapText="1"/>
      <protection/>
    </xf>
    <xf numFmtId="0" fontId="26" fillId="0" borderId="11" xfId="445" applyFont="1" applyBorder="1" applyAlignment="1">
      <alignment horizontal="center"/>
      <protection/>
    </xf>
    <xf numFmtId="0" fontId="0" fillId="0" borderId="11" xfId="445" applyFont="1" applyBorder="1" applyAlignment="1">
      <alignment horizontal="center"/>
      <protection/>
    </xf>
    <xf numFmtId="0" fontId="26" fillId="0" borderId="11" xfId="445" applyFont="1" applyBorder="1" applyAlignment="1">
      <alignment horizontal="left"/>
      <protection/>
    </xf>
    <xf numFmtId="0" fontId="0" fillId="0" borderId="16" xfId="445" applyFont="1" applyBorder="1" applyAlignment="1">
      <alignment horizontal="center"/>
      <protection/>
    </xf>
    <xf numFmtId="0" fontId="0" fillId="0" borderId="12" xfId="467" applyFont="1" applyBorder="1">
      <alignment/>
      <protection/>
    </xf>
    <xf numFmtId="0" fontId="0" fillId="0" borderId="0" xfId="467" applyFont="1">
      <alignment/>
      <protection/>
    </xf>
    <xf numFmtId="0" fontId="32" fillId="0" borderId="0" xfId="445" applyFont="1" applyFill="1" applyBorder="1">
      <alignment/>
      <protection/>
    </xf>
    <xf numFmtId="0" fontId="26" fillId="0" borderId="11" xfId="445" applyFont="1" applyBorder="1" applyAlignment="1">
      <alignment/>
      <protection/>
    </xf>
    <xf numFmtId="0" fontId="28" fillId="0" borderId="11" xfId="445" applyFont="1" applyBorder="1">
      <alignment/>
      <protection/>
    </xf>
    <xf numFmtId="0" fontId="28" fillId="0" borderId="11" xfId="445" applyFont="1" applyBorder="1" applyAlignment="1">
      <alignment horizontal="left"/>
      <protection/>
    </xf>
    <xf numFmtId="0" fontId="0" fillId="0" borderId="56" xfId="445" applyFont="1" applyBorder="1" applyAlignment="1">
      <alignment/>
      <protection/>
    </xf>
    <xf numFmtId="0" fontId="0" fillId="0" borderId="57" xfId="445" applyFont="1" applyBorder="1" applyAlignment="1">
      <alignment/>
      <protection/>
    </xf>
    <xf numFmtId="0" fontId="0" fillId="0" borderId="58" xfId="445" applyFont="1" applyBorder="1" applyAlignment="1">
      <alignment/>
      <protection/>
    </xf>
    <xf numFmtId="0" fontId="0" fillId="0" borderId="59" xfId="445" applyFont="1" applyBorder="1" applyAlignment="1">
      <alignment/>
      <protection/>
    </xf>
    <xf numFmtId="0" fontId="0" fillId="0" borderId="60" xfId="445" applyFont="1" applyBorder="1" applyAlignment="1">
      <alignment/>
      <protection/>
    </xf>
    <xf numFmtId="0" fontId="0" fillId="0" borderId="61" xfId="445" applyFont="1" applyBorder="1" applyAlignment="1">
      <alignment/>
      <protection/>
    </xf>
    <xf numFmtId="0" fontId="26" fillId="0" borderId="11" xfId="445" applyFont="1" applyBorder="1">
      <alignment/>
      <protection/>
    </xf>
    <xf numFmtId="49" fontId="26" fillId="0" borderId="11" xfId="445" applyNumberFormat="1" applyFont="1" applyBorder="1" applyAlignment="1">
      <alignment horizontal="left"/>
      <protection/>
    </xf>
    <xf numFmtId="49" fontId="26" fillId="0" borderId="62" xfId="0" applyNumberFormat="1" applyFont="1" applyBorder="1" applyAlignment="1">
      <alignment horizontal="left"/>
    </xf>
    <xf numFmtId="49" fontId="26" fillId="0" borderId="62" xfId="0" applyNumberFormat="1" applyFont="1" applyBorder="1" applyAlignment="1">
      <alignment horizontal="left"/>
    </xf>
    <xf numFmtId="49" fontId="26" fillId="0" borderId="26" xfId="0" applyNumberFormat="1" applyFont="1" applyBorder="1" applyAlignment="1">
      <alignment horizontal="left"/>
    </xf>
    <xf numFmtId="49" fontId="26" fillId="0" borderId="26" xfId="0" applyNumberFormat="1" applyFont="1" applyBorder="1" applyAlignment="1">
      <alignment horizontal="left"/>
    </xf>
    <xf numFmtId="0" fontId="0" fillId="0" borderId="26" xfId="0" applyFont="1" applyBorder="1" applyAlignment="1">
      <alignment/>
    </xf>
    <xf numFmtId="0" fontId="24" fillId="0" borderId="15" xfId="0" applyFont="1" applyBorder="1" applyAlignment="1">
      <alignment horizontal="center"/>
    </xf>
    <xf numFmtId="20" fontId="24" fillId="0" borderId="12" xfId="0" applyNumberFormat="1" applyFont="1" applyBorder="1" applyAlignment="1">
      <alignment/>
    </xf>
    <xf numFmtId="0" fontId="29" fillId="26" borderId="0" xfId="428" applyFont="1" applyFill="1" applyBorder="1">
      <alignment/>
      <protection/>
    </xf>
    <xf numFmtId="0" fontId="0" fillId="26" borderId="0" xfId="428" applyFont="1" applyFill="1" applyBorder="1">
      <alignment/>
      <protection/>
    </xf>
    <xf numFmtId="0" fontId="0" fillId="0" borderId="0" xfId="428" applyFont="1">
      <alignment/>
      <protection/>
    </xf>
    <xf numFmtId="0" fontId="0" fillId="0" borderId="0" xfId="428" applyFont="1" applyBorder="1" applyAlignment="1">
      <alignment/>
      <protection/>
    </xf>
    <xf numFmtId="0" fontId="24" fillId="0" borderId="0" xfId="428" applyFont="1" applyBorder="1">
      <alignment/>
      <protection/>
    </xf>
    <xf numFmtId="0" fontId="25" fillId="0" borderId="17" xfId="428" applyFont="1" applyBorder="1">
      <alignment/>
      <protection/>
    </xf>
    <xf numFmtId="0" fontId="0" fillId="0" borderId="18" xfId="428" applyFont="1" applyBorder="1">
      <alignment/>
      <protection/>
    </xf>
    <xf numFmtId="49" fontId="0" fillId="0" borderId="0" xfId="428" applyNumberFormat="1" applyFont="1" applyBorder="1">
      <alignment/>
      <protection/>
    </xf>
    <xf numFmtId="0" fontId="26" fillId="0" borderId="12" xfId="428" applyFont="1" applyBorder="1" applyAlignment="1">
      <alignment/>
      <protection/>
    </xf>
    <xf numFmtId="0" fontId="0" fillId="0" borderId="12" xfId="428" applyFont="1" applyBorder="1">
      <alignment/>
      <protection/>
    </xf>
    <xf numFmtId="0" fontId="26" fillId="0" borderId="12" xfId="428" applyFont="1" applyBorder="1" applyAlignment="1">
      <alignment horizontal="center" textRotation="90" wrapText="1"/>
      <protection/>
    </xf>
    <xf numFmtId="0" fontId="0" fillId="0" borderId="0" xfId="428" applyFont="1" applyBorder="1" applyAlignment="1">
      <alignment textRotation="90" wrapText="1"/>
      <protection/>
    </xf>
    <xf numFmtId="0" fontId="35" fillId="0" borderId="12" xfId="428" applyFont="1" applyBorder="1" applyAlignment="1">
      <alignment horizontal="center" vertical="top" wrapText="1"/>
      <protection/>
    </xf>
    <xf numFmtId="0" fontId="33" fillId="0" borderId="12" xfId="428" applyNumberFormat="1" applyFont="1" applyBorder="1" applyAlignment="1">
      <alignment horizontal="center" vertical="top" wrapText="1"/>
      <protection/>
    </xf>
    <xf numFmtId="0" fontId="26" fillId="0" borderId="12" xfId="428" applyFont="1" applyBorder="1" applyAlignment="1">
      <alignment horizontal="center"/>
      <protection/>
    </xf>
    <xf numFmtId="0" fontId="0" fillId="0" borderId="12" xfId="428" applyFont="1" applyBorder="1" applyAlignment="1">
      <alignment horizontal="center"/>
      <protection/>
    </xf>
    <xf numFmtId="0" fontId="0" fillId="0" borderId="0" xfId="428" applyFont="1" applyBorder="1" applyAlignment="1">
      <alignment horizontal="center"/>
      <protection/>
    </xf>
    <xf numFmtId="0" fontId="25" fillId="0" borderId="16" xfId="428" applyFont="1" applyBorder="1">
      <alignment/>
      <protection/>
    </xf>
    <xf numFmtId="0" fontId="27" fillId="0" borderId="16" xfId="428" applyFont="1" applyBorder="1" applyAlignment="1">
      <alignment/>
      <protection/>
    </xf>
    <xf numFmtId="0" fontId="27" fillId="0" borderId="16" xfId="428" applyFont="1" applyBorder="1">
      <alignment/>
      <protection/>
    </xf>
    <xf numFmtId="0" fontId="32" fillId="0" borderId="0" xfId="428" applyFont="1" applyFill="1" applyBorder="1">
      <alignment/>
      <protection/>
    </xf>
    <xf numFmtId="14" fontId="33" fillId="0" borderId="12" xfId="428" applyNumberFormat="1" applyFont="1" applyBorder="1" applyAlignment="1">
      <alignment horizontal="center" vertical="top" wrapText="1"/>
      <protection/>
    </xf>
    <xf numFmtId="0" fontId="26" fillId="0" borderId="63" xfId="428" applyFont="1" applyBorder="1" applyAlignment="1">
      <alignment/>
      <protection/>
    </xf>
    <xf numFmtId="0" fontId="26" fillId="0" borderId="63" xfId="428" applyFont="1" applyBorder="1">
      <alignment/>
      <protection/>
    </xf>
    <xf numFmtId="0" fontId="0" fillId="0" borderId="64" xfId="428" applyFont="1" applyBorder="1">
      <alignment/>
      <protection/>
    </xf>
    <xf numFmtId="0" fontId="27" fillId="0" borderId="0" xfId="428" applyFont="1" applyBorder="1">
      <alignment/>
      <protection/>
    </xf>
    <xf numFmtId="0" fontId="0" fillId="0" borderId="0" xfId="428" applyFont="1" applyBorder="1">
      <alignment/>
      <protection/>
    </xf>
    <xf numFmtId="0" fontId="29" fillId="0" borderId="0" xfId="428" applyFont="1" applyFill="1" applyBorder="1">
      <alignment/>
      <protection/>
    </xf>
    <xf numFmtId="0" fontId="0" fillId="0" borderId="0" xfId="428" applyFont="1" applyFill="1" applyBorder="1">
      <alignment/>
      <protection/>
    </xf>
    <xf numFmtId="0" fontId="0" fillId="0" borderId="0" xfId="428" applyFont="1">
      <alignment/>
      <protection/>
    </xf>
    <xf numFmtId="0" fontId="0" fillId="0" borderId="0" xfId="428" applyFont="1" applyBorder="1" applyAlignment="1">
      <alignment/>
      <protection/>
    </xf>
    <xf numFmtId="0" fontId="0" fillId="0" borderId="18" xfId="428" applyFont="1" applyBorder="1">
      <alignment/>
      <protection/>
    </xf>
    <xf numFmtId="49" fontId="0" fillId="0" borderId="0" xfId="428" applyNumberFormat="1" applyFont="1" applyBorder="1">
      <alignment/>
      <protection/>
    </xf>
    <xf numFmtId="0" fontId="26" fillId="0" borderId="11" xfId="428" applyFont="1" applyBorder="1" applyAlignment="1">
      <alignment/>
      <protection/>
    </xf>
    <xf numFmtId="0" fontId="0" fillId="0" borderId="11" xfId="428" applyFont="1" applyBorder="1">
      <alignment/>
      <protection/>
    </xf>
    <xf numFmtId="0" fontId="26" fillId="0" borderId="11" xfId="428" applyFont="1" applyBorder="1">
      <alignment/>
      <protection/>
    </xf>
    <xf numFmtId="0" fontId="26" fillId="0" borderId="11" xfId="428" applyFont="1" applyBorder="1" applyAlignment="1">
      <alignment horizontal="center"/>
      <protection/>
    </xf>
    <xf numFmtId="0" fontId="26" fillId="0" borderId="11" xfId="428" applyFont="1" applyBorder="1" applyAlignment="1">
      <alignment horizontal="center" textRotation="90" wrapText="1"/>
      <protection/>
    </xf>
    <xf numFmtId="0" fontId="0" fillId="0" borderId="0" xfId="428" applyFont="1" applyBorder="1" applyAlignment="1">
      <alignment textRotation="90" wrapText="1"/>
      <protection/>
    </xf>
    <xf numFmtId="0" fontId="33" fillId="0" borderId="11" xfId="428" applyFont="1" applyBorder="1" applyAlignment="1">
      <alignment horizontal="center" vertical="top" wrapText="1"/>
      <protection/>
    </xf>
    <xf numFmtId="14" fontId="33" fillId="0" borderId="11" xfId="428" applyNumberFormat="1" applyFont="1" applyBorder="1" applyAlignment="1">
      <alignment horizontal="center" vertical="top" wrapText="1"/>
      <protection/>
    </xf>
    <xf numFmtId="0" fontId="0" fillId="0" borderId="0" xfId="0" applyFont="1" applyBorder="1" applyAlignment="1">
      <alignment textRotation="90" wrapText="1"/>
    </xf>
    <xf numFmtId="0" fontId="0" fillId="0" borderId="11" xfId="428" applyFont="1" applyBorder="1" applyAlignment="1">
      <alignment horizontal="center"/>
      <protection/>
    </xf>
    <xf numFmtId="0" fontId="0" fillId="0" borderId="0" xfId="428" applyFont="1" applyBorder="1" applyAlignment="1">
      <alignment horizontal="center"/>
      <protection/>
    </xf>
    <xf numFmtId="0" fontId="28" fillId="0" borderId="11" xfId="428" applyNumberFormat="1" applyFont="1" applyBorder="1" applyAlignment="1">
      <alignment horizontal="center" vertical="top" wrapText="1"/>
      <protection/>
    </xf>
    <xf numFmtId="0" fontId="26" fillId="0" borderId="11" xfId="428" applyFont="1" applyFill="1" applyBorder="1" applyAlignment="1">
      <alignment horizontal="center"/>
      <protection/>
    </xf>
    <xf numFmtId="0" fontId="26" fillId="0" borderId="11" xfId="0" applyFont="1" applyBorder="1" applyAlignment="1">
      <alignment horizontal="center" vertical="center"/>
    </xf>
    <xf numFmtId="14" fontId="0" fillId="0" borderId="0" xfId="0" applyNumberFormat="1" applyAlignment="1">
      <alignment/>
    </xf>
    <xf numFmtId="0" fontId="0" fillId="0" borderId="64" xfId="428" applyFont="1" applyBorder="1">
      <alignment/>
      <protection/>
    </xf>
    <xf numFmtId="0" fontId="29" fillId="27" borderId="0" xfId="410" applyFont="1" applyFill="1" applyBorder="1">
      <alignment/>
      <protection/>
    </xf>
    <xf numFmtId="0" fontId="0" fillId="27" borderId="0" xfId="410" applyFont="1" applyFill="1" applyBorder="1">
      <alignment/>
      <protection/>
    </xf>
    <xf numFmtId="0" fontId="0" fillId="0" borderId="0" xfId="410" applyFont="1">
      <alignment/>
      <protection/>
    </xf>
    <xf numFmtId="0" fontId="24" fillId="0" borderId="0" xfId="410" applyFont="1" applyBorder="1">
      <alignment/>
      <protection/>
    </xf>
    <xf numFmtId="0" fontId="25" fillId="0" borderId="17" xfId="410" applyFont="1" applyBorder="1">
      <alignment/>
      <protection/>
    </xf>
    <xf numFmtId="0" fontId="0" fillId="0" borderId="18" xfId="410" applyBorder="1">
      <alignment/>
      <protection/>
    </xf>
    <xf numFmtId="0" fontId="35" fillId="0" borderId="12" xfId="410" applyFont="1" applyBorder="1" applyAlignment="1">
      <alignment horizontal="center" vertical="top" wrapText="1"/>
      <protection/>
    </xf>
    <xf numFmtId="14" fontId="35" fillId="0" borderId="12" xfId="410" applyNumberFormat="1" applyFont="1" applyBorder="1" applyAlignment="1">
      <alignment horizontal="center" vertical="top" wrapText="1"/>
      <protection/>
    </xf>
    <xf numFmtId="0" fontId="32" fillId="0" borderId="12" xfId="410" applyFont="1" applyBorder="1" applyAlignment="1">
      <alignment horizontal="center"/>
      <protection/>
    </xf>
    <xf numFmtId="0" fontId="0" fillId="0" borderId="12" xfId="410" applyFont="1" applyBorder="1" applyAlignment="1">
      <alignment horizontal="center"/>
      <protection/>
    </xf>
    <xf numFmtId="0" fontId="25" fillId="0" borderId="16" xfId="410" applyFont="1" applyBorder="1">
      <alignment/>
      <protection/>
    </xf>
    <xf numFmtId="0" fontId="27" fillId="0" borderId="16" xfId="410" applyFont="1" applyBorder="1" applyAlignment="1">
      <alignment/>
      <protection/>
    </xf>
    <xf numFmtId="0" fontId="27" fillId="0" borderId="16" xfId="410" applyFont="1" applyBorder="1">
      <alignment/>
      <protection/>
    </xf>
    <xf numFmtId="0" fontId="27" fillId="0" borderId="16" xfId="410" applyFont="1" applyBorder="1" applyAlignment="1">
      <alignment horizontal="center"/>
      <protection/>
    </xf>
    <xf numFmtId="0" fontId="32" fillId="0" borderId="0" xfId="410" applyFont="1" applyFill="1" applyBorder="1">
      <alignment/>
      <protection/>
    </xf>
    <xf numFmtId="1" fontId="35" fillId="0" borderId="12" xfId="410" applyNumberFormat="1" applyFont="1" applyBorder="1" applyAlignment="1">
      <alignment horizontal="center" wrapText="1"/>
      <protection/>
    </xf>
    <xf numFmtId="0" fontId="33" fillId="0" borderId="12" xfId="410" applyFont="1" applyBorder="1" applyAlignment="1">
      <alignment vertical="top" wrapText="1"/>
      <protection/>
    </xf>
    <xf numFmtId="14" fontId="33" fillId="0" borderId="12" xfId="410" applyNumberFormat="1" applyFont="1" applyBorder="1" applyAlignment="1">
      <alignment horizontal="center" vertical="top" wrapText="1"/>
      <protection/>
    </xf>
    <xf numFmtId="0" fontId="0" fillId="0" borderId="64" xfId="410" applyFont="1" applyBorder="1">
      <alignment/>
      <protection/>
    </xf>
    <xf numFmtId="0" fontId="27" fillId="0" borderId="0" xfId="410" applyFont="1" applyBorder="1">
      <alignment/>
      <protection/>
    </xf>
    <xf numFmtId="0" fontId="1" fillId="0" borderId="12" xfId="428" applyFont="1" applyBorder="1">
      <alignment/>
      <protection/>
    </xf>
    <xf numFmtId="0" fontId="1" fillId="0" borderId="12" xfId="428" applyNumberFormat="1" applyFont="1" applyBorder="1" applyAlignment="1">
      <alignment horizontal="center"/>
      <protection/>
    </xf>
    <xf numFmtId="0" fontId="53" fillId="0" borderId="0" xfId="0" applyFont="1" applyAlignment="1">
      <alignment/>
    </xf>
    <xf numFmtId="0" fontId="31" fillId="0" borderId="0" xfId="269" applyAlignment="1" applyProtection="1">
      <alignment/>
      <protection/>
    </xf>
    <xf numFmtId="0" fontId="29" fillId="0" borderId="0" xfId="483" applyFont="1">
      <alignment/>
      <protection/>
    </xf>
    <xf numFmtId="0" fontId="0" fillId="0" borderId="0" xfId="483">
      <alignment/>
      <protection/>
    </xf>
    <xf numFmtId="0" fontId="0" fillId="0" borderId="0" xfId="483" applyBorder="1" applyAlignment="1">
      <alignment/>
      <protection/>
    </xf>
    <xf numFmtId="0" fontId="24" fillId="0" borderId="0" xfId="483" applyFont="1">
      <alignment/>
      <protection/>
    </xf>
    <xf numFmtId="0" fontId="25" fillId="0" borderId="65" xfId="483" applyFont="1" applyBorder="1">
      <alignment/>
      <protection/>
    </xf>
    <xf numFmtId="0" fontId="0" fillId="0" borderId="19" xfId="483" applyBorder="1">
      <alignment/>
      <protection/>
    </xf>
    <xf numFmtId="0" fontId="0" fillId="0" borderId="0" xfId="483" applyBorder="1">
      <alignment/>
      <protection/>
    </xf>
    <xf numFmtId="0" fontId="30" fillId="0" borderId="66" xfId="483" applyFont="1" applyBorder="1" applyAlignment="1">
      <alignment/>
      <protection/>
    </xf>
    <xf numFmtId="0" fontId="30" fillId="0" borderId="0" xfId="483" applyFont="1" applyAlignment="1">
      <alignment/>
      <protection/>
    </xf>
    <xf numFmtId="0" fontId="25" fillId="0" borderId="67" xfId="483" applyFont="1" applyBorder="1">
      <alignment/>
      <protection/>
    </xf>
    <xf numFmtId="0" fontId="27" fillId="0" borderId="65" xfId="483" applyFont="1" applyBorder="1">
      <alignment/>
      <protection/>
    </xf>
    <xf numFmtId="0" fontId="26" fillId="0" borderId="0" xfId="483" applyFont="1" applyBorder="1" applyAlignment="1">
      <alignment horizontal="center" textRotation="90" wrapText="1"/>
      <protection/>
    </xf>
    <xf numFmtId="0" fontId="0" fillId="0" borderId="12" xfId="483" applyBorder="1" applyAlignment="1">
      <alignment horizontal="center"/>
      <protection/>
    </xf>
    <xf numFmtId="0" fontId="24" fillId="0" borderId="12" xfId="483" applyFont="1" applyBorder="1" applyAlignment="1">
      <alignment horizontal="center"/>
      <protection/>
    </xf>
    <xf numFmtId="0" fontId="0" fillId="0" borderId="68" xfId="483" applyBorder="1" applyAlignment="1">
      <alignment horizontal="center"/>
      <protection/>
    </xf>
    <xf numFmtId="0" fontId="26" fillId="0" borderId="69" xfId="483" applyFont="1" applyBorder="1">
      <alignment/>
      <protection/>
    </xf>
    <xf numFmtId="0" fontId="26" fillId="0" borderId="19" xfId="483" applyFont="1" applyBorder="1">
      <alignment/>
      <protection/>
    </xf>
    <xf numFmtId="0" fontId="0" fillId="0" borderId="19" xfId="483" applyBorder="1" applyAlignment="1">
      <alignment horizontal="center"/>
      <protection/>
    </xf>
    <xf numFmtId="0" fontId="0" fillId="0" borderId="37" xfId="483" applyBorder="1" applyAlignment="1">
      <alignment horizontal="center"/>
      <protection/>
    </xf>
    <xf numFmtId="0" fontId="27" fillId="0" borderId="33" xfId="483" applyFont="1" applyBorder="1" applyAlignment="1">
      <alignment/>
      <protection/>
    </xf>
    <xf numFmtId="0" fontId="27" fillId="0" borderId="70" xfId="483" applyFont="1" applyBorder="1">
      <alignment/>
      <protection/>
    </xf>
    <xf numFmtId="0" fontId="32" fillId="0" borderId="0" xfId="483" applyFont="1" applyFill="1" applyBorder="1">
      <alignment/>
      <protection/>
    </xf>
    <xf numFmtId="0" fontId="26" fillId="0" borderId="36" xfId="483" applyFont="1" applyBorder="1" applyAlignment="1">
      <alignment/>
      <protection/>
    </xf>
    <xf numFmtId="0" fontId="26" fillId="0" borderId="68" xfId="483" applyFont="1" applyBorder="1">
      <alignment/>
      <protection/>
    </xf>
    <xf numFmtId="0" fontId="26" fillId="0" borderId="69" xfId="483" applyFont="1" applyBorder="1" applyAlignment="1">
      <alignment/>
      <protection/>
    </xf>
    <xf numFmtId="0" fontId="26" fillId="0" borderId="19" xfId="483" applyFont="1" applyBorder="1" applyAlignment="1">
      <alignment/>
      <protection/>
    </xf>
    <xf numFmtId="0" fontId="26" fillId="0" borderId="37" xfId="483" applyFont="1" applyBorder="1">
      <alignment/>
      <protection/>
    </xf>
    <xf numFmtId="0" fontId="0" fillId="0" borderId="18" xfId="0" applyBorder="1" applyAlignment="1">
      <alignment/>
    </xf>
    <xf numFmtId="0" fontId="26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33" fillId="28" borderId="12" xfId="0" applyFont="1" applyFill="1" applyBorder="1" applyAlignment="1">
      <alignment horizontal="left"/>
    </xf>
    <xf numFmtId="0" fontId="25" fillId="0" borderId="41" xfId="0" applyFont="1" applyBorder="1" applyAlignment="1">
      <alignment/>
    </xf>
    <xf numFmtId="0" fontId="27" fillId="0" borderId="71" xfId="0" applyFont="1" applyBorder="1" applyAlignment="1">
      <alignment/>
    </xf>
    <xf numFmtId="0" fontId="27" fillId="0" borderId="42" xfId="0" applyFont="1" applyBorder="1" applyAlignment="1">
      <alignment/>
    </xf>
    <xf numFmtId="0" fontId="27" fillId="0" borderId="43" xfId="0" applyFont="1" applyBorder="1" applyAlignment="1">
      <alignment/>
    </xf>
    <xf numFmtId="0" fontId="26" fillId="0" borderId="67" xfId="0" applyFont="1" applyBorder="1" applyAlignment="1">
      <alignment/>
    </xf>
    <xf numFmtId="0" fontId="28" fillId="0" borderId="65" xfId="0" applyFont="1" applyBorder="1" applyAlignment="1">
      <alignment/>
    </xf>
    <xf numFmtId="0" fontId="28" fillId="0" borderId="70" xfId="0" applyFont="1" applyBorder="1" applyAlignment="1">
      <alignment horizontal="left"/>
    </xf>
    <xf numFmtId="0" fontId="26" fillId="0" borderId="68" xfId="0" applyFont="1" applyBorder="1" applyAlignment="1">
      <alignment horizontal="left"/>
    </xf>
    <xf numFmtId="0" fontId="28" fillId="0" borderId="68" xfId="0" applyFont="1" applyBorder="1" applyAlignment="1">
      <alignment horizontal="left"/>
    </xf>
    <xf numFmtId="0" fontId="28" fillId="0" borderId="12" xfId="0" applyFont="1" applyFill="1" applyBorder="1" applyAlignment="1">
      <alignment/>
    </xf>
    <xf numFmtId="0" fontId="0" fillId="0" borderId="69" xfId="0" applyBorder="1" applyAlignment="1">
      <alignment/>
    </xf>
    <xf numFmtId="0" fontId="28" fillId="0" borderId="19" xfId="0" applyFont="1" applyFill="1" applyBorder="1" applyAlignment="1">
      <alignment/>
    </xf>
    <xf numFmtId="0" fontId="24" fillId="0" borderId="38" xfId="0" applyFont="1" applyBorder="1" applyAlignment="1">
      <alignment horizontal="right"/>
    </xf>
    <xf numFmtId="0" fontId="26" fillId="0" borderId="16" xfId="0" applyFont="1" applyFill="1" applyBorder="1" applyAlignment="1">
      <alignment/>
    </xf>
    <xf numFmtId="0" fontId="26" fillId="0" borderId="16" xfId="0" applyFont="1" applyBorder="1" applyAlignment="1">
      <alignment horizontal="left"/>
    </xf>
    <xf numFmtId="0" fontId="26" fillId="28" borderId="12" xfId="0" applyFont="1" applyFill="1" applyBorder="1" applyAlignment="1">
      <alignment horizontal="left"/>
    </xf>
    <xf numFmtId="0" fontId="0" fillId="28" borderId="12" xfId="410" applyFont="1" applyFill="1" applyBorder="1" applyAlignment="1">
      <alignment horizontal="left"/>
      <protection/>
    </xf>
    <xf numFmtId="0" fontId="0" fillId="0" borderId="0" xfId="0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26" fillId="26" borderId="12" xfId="483" applyFont="1" applyFill="1" applyBorder="1" applyAlignment="1">
      <alignment horizontal="left"/>
      <protection/>
    </xf>
    <xf numFmtId="0" fontId="36" fillId="26" borderId="12" xfId="0" applyFont="1" applyFill="1" applyBorder="1" applyAlignment="1">
      <alignment horizontal="left"/>
    </xf>
    <xf numFmtId="1" fontId="33" fillId="0" borderId="0" xfId="0" applyNumberFormat="1" applyFont="1" applyBorder="1" applyAlignment="1">
      <alignment horizontal="left"/>
    </xf>
    <xf numFmtId="0" fontId="47" fillId="26" borderId="12" xfId="483" applyFont="1" applyFill="1" applyBorder="1">
      <alignment/>
      <protection/>
    </xf>
    <xf numFmtId="0" fontId="57" fillId="0" borderId="12" xfId="0" applyFont="1" applyBorder="1" applyAlignment="1">
      <alignment horizontal="right"/>
    </xf>
    <xf numFmtId="0" fontId="57" fillId="0" borderId="0" xfId="0" applyFont="1" applyBorder="1" applyAlignment="1">
      <alignment/>
    </xf>
    <xf numFmtId="0" fontId="58" fillId="0" borderId="0" xfId="0" applyFont="1" applyBorder="1" applyAlignment="1">
      <alignment/>
    </xf>
    <xf numFmtId="0" fontId="33" fillId="0" borderId="11" xfId="428" applyNumberFormat="1" applyFont="1" applyBorder="1" applyAlignment="1">
      <alignment horizontal="left" vertical="top" wrapText="1"/>
      <protection/>
    </xf>
    <xf numFmtId="0" fontId="33" fillId="0" borderId="11" xfId="413" applyFont="1" applyBorder="1" applyAlignment="1">
      <alignment horizontal="left"/>
      <protection/>
    </xf>
    <xf numFmtId="0" fontId="33" fillId="0" borderId="12" xfId="410" applyFont="1" applyBorder="1" applyAlignment="1">
      <alignment horizontal="left" vertical="top" wrapText="1"/>
      <protection/>
    </xf>
    <xf numFmtId="14" fontId="33" fillId="0" borderId="12" xfId="410" applyNumberFormat="1" applyFont="1" applyBorder="1" applyAlignment="1">
      <alignment horizontal="left" vertical="top" wrapText="1"/>
      <protection/>
    </xf>
    <xf numFmtId="49" fontId="26" fillId="0" borderId="12" xfId="0" applyNumberFormat="1" applyFont="1" applyBorder="1" applyAlignment="1">
      <alignment horizontal="left"/>
    </xf>
    <xf numFmtId="0" fontId="24" fillId="0" borderId="26" xfId="0" applyFont="1" applyFill="1" applyBorder="1" applyAlignment="1">
      <alignment horizontal="center"/>
    </xf>
    <xf numFmtId="0" fontId="0" fillId="0" borderId="28" xfId="0" applyFont="1" applyBorder="1" applyAlignment="1">
      <alignment/>
    </xf>
    <xf numFmtId="0" fontId="33" fillId="0" borderId="23" xfId="0" applyFont="1" applyBorder="1" applyAlignment="1">
      <alignment horizontal="center"/>
    </xf>
    <xf numFmtId="49" fontId="26" fillId="0" borderId="64" xfId="0" applyNumberFormat="1" applyFont="1" applyBorder="1" applyAlignment="1">
      <alignment horizontal="left"/>
    </xf>
    <xf numFmtId="0" fontId="24" fillId="0" borderId="12" xfId="0" applyFont="1" applyBorder="1" applyAlignment="1">
      <alignment horizontal="center"/>
    </xf>
    <xf numFmtId="0" fontId="34" fillId="0" borderId="27" xfId="0" applyFont="1" applyBorder="1" applyAlignment="1">
      <alignment horizontal="center"/>
    </xf>
    <xf numFmtId="0" fontId="26" fillId="0" borderId="12" xfId="0" applyFont="1" applyFill="1" applyBorder="1" applyAlignment="1">
      <alignment horizontal="left"/>
    </xf>
    <xf numFmtId="0" fontId="26" fillId="0" borderId="12" xfId="483" applyFont="1" applyFill="1" applyBorder="1">
      <alignment/>
      <protection/>
    </xf>
    <xf numFmtId="0" fontId="25" fillId="0" borderId="12" xfId="0" applyFont="1" applyBorder="1" applyAlignment="1">
      <alignment horizontal="center"/>
    </xf>
    <xf numFmtId="0" fontId="31" fillId="0" borderId="18" xfId="269" applyNumberFormat="1" applyFill="1" applyBorder="1" applyAlignment="1" applyProtection="1">
      <alignment horizontal="left"/>
      <protection/>
    </xf>
    <xf numFmtId="49" fontId="33" fillId="0" borderId="11" xfId="446" applyNumberFormat="1" applyFont="1" applyFill="1" applyBorder="1" applyAlignment="1">
      <alignment horizontal="left"/>
      <protection/>
    </xf>
    <xf numFmtId="49" fontId="33" fillId="0" borderId="63" xfId="446" applyNumberFormat="1" applyFont="1" applyFill="1" applyBorder="1" applyAlignment="1">
      <alignment horizontal="left"/>
      <protection/>
    </xf>
    <xf numFmtId="0" fontId="49" fillId="0" borderId="11" xfId="446" applyFont="1" applyFill="1" applyBorder="1" applyAlignment="1">
      <alignment/>
      <protection/>
    </xf>
    <xf numFmtId="0" fontId="49" fillId="0" borderId="14" xfId="446" applyFont="1" applyFill="1" applyBorder="1" applyAlignment="1">
      <alignment/>
      <protection/>
    </xf>
    <xf numFmtId="0" fontId="33" fillId="0" borderId="11" xfId="446" applyFont="1" applyFill="1" applyBorder="1" applyAlignment="1">
      <alignment/>
      <protection/>
    </xf>
    <xf numFmtId="0" fontId="104" fillId="0" borderId="12" xfId="0" applyFont="1" applyBorder="1" applyAlignment="1">
      <alignment horizontal="left"/>
    </xf>
    <xf numFmtId="0" fontId="57" fillId="0" borderId="0" xfId="0" applyFont="1" applyBorder="1" applyAlignment="1">
      <alignment/>
    </xf>
    <xf numFmtId="0" fontId="57" fillId="0" borderId="0" xfId="0" applyFont="1" applyBorder="1" applyAlignment="1">
      <alignment horizontal="right"/>
    </xf>
    <xf numFmtId="0" fontId="52" fillId="0" borderId="0" xfId="0" applyFont="1" applyFill="1" applyBorder="1" applyAlignment="1">
      <alignment/>
    </xf>
    <xf numFmtId="0" fontId="59" fillId="0" borderId="0" xfId="0" applyFont="1" applyBorder="1" applyAlignment="1">
      <alignment wrapText="1"/>
    </xf>
    <xf numFmtId="0" fontId="105" fillId="29" borderId="49" xfId="445" applyFont="1" applyFill="1" applyBorder="1" applyAlignment="1">
      <alignment/>
      <protection/>
    </xf>
    <xf numFmtId="0" fontId="105" fillId="29" borderId="50" xfId="445" applyFont="1" applyFill="1" applyBorder="1" applyAlignment="1">
      <alignment/>
      <protection/>
    </xf>
    <xf numFmtId="0" fontId="105" fillId="29" borderId="51" xfId="445" applyFont="1" applyFill="1" applyBorder="1" applyAlignment="1">
      <alignment horizontal="left"/>
      <protection/>
    </xf>
    <xf numFmtId="0" fontId="19" fillId="0" borderId="0" xfId="445" applyFont="1" applyFill="1" applyBorder="1">
      <alignment/>
      <protection/>
    </xf>
    <xf numFmtId="0" fontId="105" fillId="29" borderId="51" xfId="445" applyFont="1" applyFill="1" applyBorder="1" applyAlignment="1">
      <alignment/>
      <protection/>
    </xf>
    <xf numFmtId="0" fontId="25" fillId="0" borderId="72" xfId="445" applyFont="1" applyBorder="1" applyAlignment="1">
      <alignment/>
      <protection/>
    </xf>
    <xf numFmtId="0" fontId="0" fillId="0" borderId="73" xfId="445" applyFont="1" applyBorder="1" applyAlignment="1">
      <alignment/>
      <protection/>
    </xf>
    <xf numFmtId="0" fontId="25" fillId="0" borderId="73" xfId="445" applyFont="1" applyBorder="1">
      <alignment/>
      <protection/>
    </xf>
    <xf numFmtId="0" fontId="25" fillId="0" borderId="73" xfId="445" applyFont="1" applyBorder="1" applyAlignment="1">
      <alignment horizontal="left"/>
      <protection/>
    </xf>
    <xf numFmtId="0" fontId="25" fillId="0" borderId="73" xfId="445" applyFont="1" applyBorder="1" applyAlignment="1">
      <alignment/>
      <protection/>
    </xf>
    <xf numFmtId="0" fontId="25" fillId="0" borderId="74" xfId="445" applyFont="1" applyBorder="1" applyAlignment="1">
      <alignment/>
      <protection/>
    </xf>
    <xf numFmtId="0" fontId="0" fillId="0" borderId="75" xfId="445" applyFont="1" applyBorder="1" applyAlignment="1">
      <alignment/>
      <protection/>
    </xf>
    <xf numFmtId="0" fontId="0" fillId="0" borderId="76" xfId="445" applyFont="1" applyBorder="1" applyAlignment="1">
      <alignment/>
      <protection/>
    </xf>
    <xf numFmtId="0" fontId="0" fillId="0" borderId="76" xfId="445" applyFont="1" applyBorder="1">
      <alignment/>
      <protection/>
    </xf>
    <xf numFmtId="0" fontId="0" fillId="0" borderId="77" xfId="445" applyFont="1" applyBorder="1" applyAlignment="1">
      <alignment/>
      <protection/>
    </xf>
    <xf numFmtId="0" fontId="33" fillId="0" borderId="11" xfId="445" applyFont="1" applyFill="1" applyBorder="1" applyAlignment="1">
      <alignment horizontal="right"/>
      <protection/>
    </xf>
    <xf numFmtId="0" fontId="33" fillId="0" borderId="11" xfId="445" applyFont="1" applyBorder="1" applyAlignment="1">
      <alignment horizontal="right"/>
      <protection/>
    </xf>
    <xf numFmtId="0" fontId="33" fillId="0" borderId="11" xfId="445" applyFont="1" applyFill="1" applyBorder="1">
      <alignment/>
      <protection/>
    </xf>
    <xf numFmtId="0" fontId="33" fillId="0" borderId="11" xfId="445" applyFont="1" applyFill="1" applyBorder="1" applyAlignment="1">
      <alignment/>
      <protection/>
    </xf>
    <xf numFmtId="0" fontId="49" fillId="0" borderId="11" xfId="445" applyFont="1" applyFill="1" applyBorder="1" applyAlignment="1">
      <alignment/>
      <protection/>
    </xf>
    <xf numFmtId="0" fontId="33" fillId="0" borderId="12" xfId="445" applyFont="1" applyBorder="1" applyAlignment="1">
      <alignment horizontal="right"/>
      <protection/>
    </xf>
    <xf numFmtId="0" fontId="33" fillId="0" borderId="12" xfId="445" applyFont="1" applyFill="1" applyBorder="1">
      <alignment/>
      <protection/>
    </xf>
    <xf numFmtId="0" fontId="33" fillId="0" borderId="12" xfId="467" applyFont="1" applyBorder="1">
      <alignment/>
      <protection/>
    </xf>
    <xf numFmtId="0" fontId="33" fillId="0" borderId="12" xfId="445" applyFont="1" applyBorder="1">
      <alignment/>
      <protection/>
    </xf>
    <xf numFmtId="0" fontId="0" fillId="0" borderId="19" xfId="483" applyFont="1" applyBorder="1">
      <alignment/>
      <protection/>
    </xf>
    <xf numFmtId="0" fontId="0" fillId="0" borderId="12" xfId="483" applyFont="1" applyBorder="1" applyAlignment="1">
      <alignment horizontal="center"/>
      <protection/>
    </xf>
    <xf numFmtId="49" fontId="0" fillId="0" borderId="12" xfId="483" applyNumberFormat="1" applyFont="1" applyBorder="1" applyAlignment="1" applyProtection="1">
      <alignment horizontal="center"/>
      <protection locked="0"/>
    </xf>
    <xf numFmtId="0" fontId="0" fillId="0" borderId="68" xfId="483" applyFont="1" applyBorder="1" applyAlignment="1">
      <alignment horizontal="center"/>
      <protection/>
    </xf>
    <xf numFmtId="0" fontId="24" fillId="0" borderId="12" xfId="483" applyFont="1" applyBorder="1" applyAlignment="1">
      <alignment horizontal="center"/>
      <protection/>
    </xf>
    <xf numFmtId="49" fontId="0" fillId="0" borderId="12" xfId="483" applyNumberFormat="1" applyFont="1" applyBorder="1" applyAlignment="1" applyProtection="1">
      <alignment horizontal="center"/>
      <protection locked="0"/>
    </xf>
    <xf numFmtId="49" fontId="24" fillId="0" borderId="12" xfId="483" applyNumberFormat="1" applyFont="1" applyBorder="1" applyAlignment="1" applyProtection="1">
      <alignment horizontal="center"/>
      <protection locked="0"/>
    </xf>
    <xf numFmtId="49" fontId="0" fillId="0" borderId="12" xfId="483" applyNumberFormat="1" applyBorder="1" applyAlignment="1" applyProtection="1">
      <alignment horizontal="center"/>
      <protection locked="0"/>
    </xf>
    <xf numFmtId="49" fontId="0" fillId="0" borderId="19" xfId="483" applyNumberFormat="1" applyBorder="1" applyAlignment="1" applyProtection="1">
      <alignment horizontal="center"/>
      <protection locked="0"/>
    </xf>
    <xf numFmtId="0" fontId="0" fillId="0" borderId="12" xfId="0" applyFont="1" applyBorder="1" applyAlignment="1">
      <alignment/>
    </xf>
    <xf numFmtId="49" fontId="33" fillId="0" borderId="11" xfId="445" applyNumberFormat="1" applyFont="1" applyFill="1" applyBorder="1" applyAlignment="1">
      <alignment horizontal="left"/>
      <protection/>
    </xf>
    <xf numFmtId="0" fontId="33" fillId="0" borderId="11" xfId="445" applyFont="1" applyBorder="1" applyAlignment="1">
      <alignment horizontal="left"/>
      <protection/>
    </xf>
    <xf numFmtId="0" fontId="33" fillId="0" borderId="12" xfId="445" applyFont="1" applyFill="1" applyBorder="1" applyAlignment="1">
      <alignment/>
      <protection/>
    </xf>
    <xf numFmtId="0" fontId="49" fillId="0" borderId="12" xfId="445" applyFont="1" applyFill="1" applyBorder="1" applyAlignment="1">
      <alignment/>
      <protection/>
    </xf>
    <xf numFmtId="49" fontId="33" fillId="0" borderId="12" xfId="445" applyNumberFormat="1" applyFont="1" applyBorder="1" applyAlignment="1">
      <alignment horizontal="left"/>
      <protection/>
    </xf>
    <xf numFmtId="0" fontId="33" fillId="0" borderId="12" xfId="467" applyFont="1" applyBorder="1" applyAlignment="1">
      <alignment horizontal="left"/>
      <protection/>
    </xf>
    <xf numFmtId="0" fontId="33" fillId="0" borderId="12" xfId="445" applyFont="1" applyBorder="1" applyAlignment="1">
      <alignment horizontal="left"/>
      <protection/>
    </xf>
    <xf numFmtId="49" fontId="28" fillId="0" borderId="11" xfId="445" applyNumberFormat="1" applyFont="1" applyBorder="1" applyAlignment="1">
      <alignment horizontal="left"/>
      <protection/>
    </xf>
    <xf numFmtId="0" fontId="33" fillId="0" borderId="16" xfId="445" applyFont="1" applyBorder="1">
      <alignment/>
      <protection/>
    </xf>
    <xf numFmtId="0" fontId="0" fillId="0" borderId="0" xfId="0" applyFont="1" applyFill="1" applyBorder="1" applyAlignment="1">
      <alignment/>
    </xf>
    <xf numFmtId="0" fontId="26" fillId="0" borderId="12" xfId="410" applyFont="1" applyBorder="1" applyAlignment="1">
      <alignment horizontal="left"/>
      <protection/>
    </xf>
    <xf numFmtId="1" fontId="26" fillId="0" borderId="12" xfId="410" applyNumberFormat="1" applyFont="1" applyBorder="1" applyAlignment="1">
      <alignment horizontal="left"/>
      <protection/>
    </xf>
    <xf numFmtId="0" fontId="0" fillId="0" borderId="0" xfId="410" applyFont="1" applyAlignment="1">
      <alignment horizontal="left"/>
      <protection/>
    </xf>
    <xf numFmtId="0" fontId="0" fillId="0" borderId="18" xfId="445" applyNumberFormat="1" applyFont="1" applyFill="1" applyBorder="1" applyAlignment="1" applyProtection="1">
      <alignment horizontal="left"/>
      <protection/>
    </xf>
    <xf numFmtId="1" fontId="34" fillId="0" borderId="20" xfId="412" applyNumberFormat="1" applyFont="1" applyBorder="1" applyAlignment="1">
      <alignment horizontal="center" vertical="center"/>
      <protection/>
    </xf>
    <xf numFmtId="0" fontId="0" fillId="0" borderId="40" xfId="0" applyFont="1" applyBorder="1" applyAlignment="1">
      <alignment/>
    </xf>
    <xf numFmtId="0" fontId="0" fillId="0" borderId="78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79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80" xfId="0" applyFont="1" applyBorder="1" applyAlignment="1">
      <alignment/>
    </xf>
    <xf numFmtId="0" fontId="0" fillId="0" borderId="66" xfId="0" applyFont="1" applyBorder="1" applyAlignment="1">
      <alignment/>
    </xf>
    <xf numFmtId="0" fontId="0" fillId="0" borderId="81" xfId="0" applyFont="1" applyBorder="1" applyAlignment="1">
      <alignment/>
    </xf>
    <xf numFmtId="0" fontId="0" fillId="0" borderId="78" xfId="0" applyFont="1" applyBorder="1" applyAlignment="1">
      <alignment/>
    </xf>
    <xf numFmtId="0" fontId="0" fillId="0" borderId="66" xfId="0" applyFont="1" applyBorder="1" applyAlignment="1">
      <alignment/>
    </xf>
    <xf numFmtId="0" fontId="0" fillId="25" borderId="40" xfId="0" applyFont="1" applyFill="1" applyBorder="1" applyAlignment="1">
      <alignment/>
    </xf>
    <xf numFmtId="0" fontId="0" fillId="25" borderId="78" xfId="0" applyFont="1" applyFill="1" applyBorder="1" applyAlignment="1">
      <alignment/>
    </xf>
    <xf numFmtId="0" fontId="0" fillId="25" borderId="32" xfId="0" applyFont="1" applyFill="1" applyBorder="1" applyAlignment="1">
      <alignment/>
    </xf>
    <xf numFmtId="0" fontId="0" fillId="25" borderId="79" xfId="0" applyFont="1" applyFill="1" applyBorder="1" applyAlignment="1">
      <alignment/>
    </xf>
    <xf numFmtId="0" fontId="0" fillId="25" borderId="0" xfId="0" applyFont="1" applyFill="1" applyBorder="1" applyAlignment="1">
      <alignment/>
    </xf>
    <xf numFmtId="0" fontId="0" fillId="25" borderId="31" xfId="0" applyFont="1" applyFill="1" applyBorder="1" applyAlignment="1">
      <alignment/>
    </xf>
    <xf numFmtId="0" fontId="0" fillId="25" borderId="80" xfId="0" applyFont="1" applyFill="1" applyBorder="1" applyAlignment="1">
      <alignment/>
    </xf>
    <xf numFmtId="0" fontId="0" fillId="25" borderId="66" xfId="0" applyFont="1" applyFill="1" applyBorder="1" applyAlignment="1">
      <alignment/>
    </xf>
    <xf numFmtId="0" fontId="0" fillId="25" borderId="81" xfId="0" applyFont="1" applyFill="1" applyBorder="1" applyAlignment="1">
      <alignment/>
    </xf>
    <xf numFmtId="0" fontId="33" fillId="0" borderId="12" xfId="428" applyFont="1" applyBorder="1" applyAlignment="1">
      <alignment horizontal="left" vertical="top" wrapText="1"/>
      <protection/>
    </xf>
    <xf numFmtId="0" fontId="106" fillId="0" borderId="82" xfId="0" applyFont="1" applyBorder="1" applyAlignment="1">
      <alignment horizontal="center"/>
    </xf>
    <xf numFmtId="168" fontId="34" fillId="0" borderId="12" xfId="0" applyNumberFormat="1" applyFont="1" applyBorder="1" applyAlignment="1">
      <alignment horizontal="center"/>
    </xf>
    <xf numFmtId="2" fontId="34" fillId="0" borderId="12" xfId="0" applyNumberFormat="1" applyFont="1" applyBorder="1" applyAlignment="1">
      <alignment horizontal="center"/>
    </xf>
    <xf numFmtId="0" fontId="62" fillId="0" borderId="29" xfId="0" applyFont="1" applyBorder="1" applyAlignment="1">
      <alignment/>
    </xf>
    <xf numFmtId="0" fontId="63" fillId="0" borderId="0" xfId="0" applyFont="1" applyBorder="1" applyAlignment="1">
      <alignment horizontal="center"/>
    </xf>
    <xf numFmtId="0" fontId="63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39" fillId="0" borderId="0" xfId="0" applyFont="1" applyAlignment="1">
      <alignment/>
    </xf>
    <xf numFmtId="170" fontId="42" fillId="0" borderId="83" xfId="436" applyNumberFormat="1" applyFont="1" applyBorder="1" applyAlignment="1">
      <alignment horizontal="center" textRotation="90"/>
      <protection/>
    </xf>
    <xf numFmtId="170" fontId="42" fillId="0" borderId="84" xfId="436" applyNumberFormat="1" applyFont="1" applyBorder="1" applyAlignment="1">
      <alignment horizontal="center" textRotation="90"/>
      <protection/>
    </xf>
    <xf numFmtId="170" fontId="42" fillId="0" borderId="85" xfId="436" applyNumberFormat="1" applyFont="1" applyBorder="1" applyAlignment="1">
      <alignment horizontal="center" textRotation="90"/>
      <protection/>
    </xf>
    <xf numFmtId="170" fontId="42" fillId="0" borderId="86" xfId="436" applyNumberFormat="1" applyFont="1" applyBorder="1" applyAlignment="1">
      <alignment horizontal="center" textRotation="90"/>
      <protection/>
    </xf>
    <xf numFmtId="170" fontId="42" fillId="0" borderId="87" xfId="436" applyNumberFormat="1" applyFont="1" applyBorder="1" applyAlignment="1">
      <alignment horizontal="center" textRotation="90"/>
      <protection/>
    </xf>
    <xf numFmtId="0" fontId="34" fillId="30" borderId="39" xfId="0" applyFont="1" applyFill="1" applyBorder="1" applyAlignment="1">
      <alignment horizontal="center"/>
    </xf>
    <xf numFmtId="0" fontId="60" fillId="26" borderId="12" xfId="0" applyFont="1" applyFill="1" applyBorder="1" applyAlignment="1">
      <alignment wrapText="1"/>
    </xf>
    <xf numFmtId="0" fontId="1" fillId="0" borderId="12" xfId="0" applyFont="1" applyFill="1" applyBorder="1" applyAlignment="1">
      <alignment horizontal="center"/>
    </xf>
    <xf numFmtId="0" fontId="64" fillId="0" borderId="12" xfId="0" applyFont="1" applyBorder="1" applyAlignment="1">
      <alignment horizontal="center"/>
    </xf>
    <xf numFmtId="0" fontId="64" fillId="0" borderId="12" xfId="0" applyFont="1" applyFill="1" applyBorder="1" applyAlignment="1">
      <alignment horizontal="center"/>
    </xf>
    <xf numFmtId="0" fontId="60" fillId="31" borderId="12" xfId="0" applyFont="1" applyFill="1" applyBorder="1" applyAlignment="1">
      <alignment horizontal="left"/>
    </xf>
    <xf numFmtId="0" fontId="37" fillId="0" borderId="12" xfId="0" applyFont="1" applyFill="1" applyBorder="1" applyAlignment="1">
      <alignment horizontal="center"/>
    </xf>
    <xf numFmtId="16" fontId="37" fillId="0" borderId="12" xfId="0" applyNumberFormat="1" applyFont="1" applyFill="1" applyBorder="1" applyAlignment="1">
      <alignment horizontal="center"/>
    </xf>
    <xf numFmtId="0" fontId="39" fillId="0" borderId="88" xfId="0" applyFont="1" applyBorder="1" applyAlignment="1">
      <alignment/>
    </xf>
    <xf numFmtId="0" fontId="39" fillId="0" borderId="15" xfId="0" applyFont="1" applyFill="1" applyBorder="1" applyAlignment="1">
      <alignment horizontal="center"/>
    </xf>
    <xf numFmtId="0" fontId="43" fillId="0" borderId="15" xfId="0" applyFont="1" applyFill="1" applyBorder="1" applyAlignment="1">
      <alignment horizontal="center"/>
    </xf>
    <xf numFmtId="168" fontId="68" fillId="0" borderId="0" xfId="0" applyNumberFormat="1" applyFont="1" applyAlignment="1">
      <alignment/>
    </xf>
    <xf numFmtId="0" fontId="57" fillId="0" borderId="0" xfId="0" applyFont="1" applyFill="1" applyBorder="1" applyAlignment="1">
      <alignment horizontal="right"/>
    </xf>
    <xf numFmtId="0" fontId="107" fillId="31" borderId="12" xfId="0" applyFont="1" applyFill="1" applyBorder="1" applyAlignment="1">
      <alignment vertical="center" wrapText="1"/>
    </xf>
    <xf numFmtId="20" fontId="37" fillId="0" borderId="12" xfId="0" applyNumberFormat="1" applyFont="1" applyFill="1" applyBorder="1" applyAlignment="1">
      <alignment/>
    </xf>
    <xf numFmtId="0" fontId="52" fillId="0" borderId="12" xfId="0" applyFont="1" applyFill="1" applyBorder="1" applyAlignment="1">
      <alignment horizontal="center"/>
    </xf>
    <xf numFmtId="0" fontId="52" fillId="0" borderId="12" xfId="0" applyFont="1" applyFill="1" applyBorder="1" applyAlignment="1">
      <alignment horizontal="center" wrapText="1"/>
    </xf>
    <xf numFmtId="0" fontId="1" fillId="0" borderId="12" xfId="428" applyFont="1" applyBorder="1" applyAlignment="1">
      <alignment vertical="top" wrapText="1"/>
      <protection/>
    </xf>
    <xf numFmtId="14" fontId="1" fillId="0" borderId="12" xfId="428" applyNumberFormat="1" applyFont="1" applyBorder="1" applyAlignment="1">
      <alignment horizontal="left" vertical="top" wrapText="1"/>
      <protection/>
    </xf>
    <xf numFmtId="0" fontId="1" fillId="0" borderId="12" xfId="428" applyNumberFormat="1" applyFont="1" applyBorder="1" applyAlignment="1">
      <alignment horizontal="center" vertical="top" wrapText="1"/>
      <protection/>
    </xf>
    <xf numFmtId="0" fontId="1" fillId="28" borderId="12" xfId="428" applyFont="1" applyFill="1" applyBorder="1">
      <alignment/>
      <protection/>
    </xf>
    <xf numFmtId="0" fontId="1" fillId="28" borderId="12" xfId="428" applyNumberFormat="1" applyFont="1" applyFill="1" applyBorder="1" applyAlignment="1">
      <alignment horizontal="center"/>
      <protection/>
    </xf>
    <xf numFmtId="0" fontId="1" fillId="0" borderId="12" xfId="428" applyFont="1" applyBorder="1" applyAlignment="1">
      <alignment horizontal="left"/>
      <protection/>
    </xf>
    <xf numFmtId="0" fontId="1" fillId="28" borderId="12" xfId="428" applyFont="1" applyFill="1" applyBorder="1" applyAlignment="1">
      <alignment horizontal="left"/>
      <protection/>
    </xf>
    <xf numFmtId="0" fontId="1" fillId="28" borderId="12" xfId="428" applyFont="1" applyFill="1" applyBorder="1" applyAlignment="1">
      <alignment vertical="top" wrapText="1"/>
      <protection/>
    </xf>
    <xf numFmtId="14" fontId="1" fillId="28" borderId="12" xfId="428" applyNumberFormat="1" applyFont="1" applyFill="1" applyBorder="1" applyAlignment="1">
      <alignment horizontal="left" vertical="top" wrapText="1"/>
      <protection/>
    </xf>
    <xf numFmtId="0" fontId="1" fillId="28" borderId="12" xfId="428" applyNumberFormat="1" applyFont="1" applyFill="1" applyBorder="1" applyAlignment="1">
      <alignment horizontal="center" vertical="top" wrapText="1"/>
      <protection/>
    </xf>
    <xf numFmtId="0" fontId="1" fillId="28" borderId="12" xfId="0" applyNumberFormat="1" applyFont="1" applyFill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top"/>
    </xf>
    <xf numFmtId="49" fontId="1" fillId="0" borderId="12" xfId="428" applyNumberFormat="1" applyFont="1" applyBorder="1" applyAlignment="1">
      <alignment horizontal="center"/>
      <protection/>
    </xf>
    <xf numFmtId="0" fontId="60" fillId="0" borderId="0" xfId="0" applyFont="1" applyFill="1" applyBorder="1" applyAlignment="1">
      <alignment/>
    </xf>
    <xf numFmtId="0" fontId="52" fillId="0" borderId="0" xfId="0" applyFont="1" applyFill="1" applyBorder="1" applyAlignment="1">
      <alignment horizontal="center"/>
    </xf>
    <xf numFmtId="16" fontId="52" fillId="0" borderId="0" xfId="0" applyNumberFormat="1" applyFont="1" applyFill="1" applyBorder="1" applyAlignment="1">
      <alignment/>
    </xf>
    <xf numFmtId="20" fontId="37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0" fillId="0" borderId="0" xfId="0" applyFont="1" applyFill="1" applyBorder="1" applyAlignment="1">
      <alignment wrapText="1"/>
    </xf>
    <xf numFmtId="0" fontId="47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89" xfId="0" applyBorder="1" applyAlignment="1">
      <alignment horizontal="center"/>
    </xf>
    <xf numFmtId="0" fontId="1" fillId="0" borderId="23" xfId="428" applyFont="1" applyBorder="1" applyAlignment="1">
      <alignment horizontal="center"/>
      <protection/>
    </xf>
    <xf numFmtId="0" fontId="1" fillId="0" borderId="23" xfId="428" applyFont="1" applyBorder="1">
      <alignment/>
      <protection/>
    </xf>
    <xf numFmtId="0" fontId="1" fillId="0" borderId="23" xfId="428" applyNumberFormat="1" applyFont="1" applyBorder="1" applyAlignment="1">
      <alignment horizontal="center"/>
      <protection/>
    </xf>
    <xf numFmtId="0" fontId="33" fillId="0" borderId="11" xfId="445" applyFont="1" applyFill="1" applyBorder="1" applyAlignment="1">
      <alignment horizontal="center"/>
      <protection/>
    </xf>
    <xf numFmtId="0" fontId="33" fillId="0" borderId="16" xfId="445" applyFont="1" applyBorder="1" applyAlignment="1">
      <alignment horizontal="center"/>
      <protection/>
    </xf>
    <xf numFmtId="0" fontId="33" fillId="0" borderId="12" xfId="467" applyFont="1" applyBorder="1" applyAlignment="1">
      <alignment horizontal="center"/>
      <protection/>
    </xf>
    <xf numFmtId="0" fontId="0" fillId="26" borderId="0" xfId="428" applyFont="1" applyFill="1" applyBorder="1" applyAlignment="1">
      <alignment vertical="center"/>
      <protection/>
    </xf>
    <xf numFmtId="0" fontId="0" fillId="0" borderId="0" xfId="428" applyFont="1" applyAlignment="1">
      <alignment vertical="center"/>
      <protection/>
    </xf>
    <xf numFmtId="0" fontId="0" fillId="0" borderId="0" xfId="428" applyFont="1" applyBorder="1" applyAlignment="1">
      <alignment vertical="center"/>
      <protection/>
    </xf>
    <xf numFmtId="0" fontId="99" fillId="0" borderId="18" xfId="428" applyBorder="1">
      <alignment/>
      <protection/>
    </xf>
    <xf numFmtId="0" fontId="26" fillId="0" borderId="12" xfId="428" applyFont="1" applyBorder="1" applyAlignment="1">
      <alignment vertical="center"/>
      <protection/>
    </xf>
    <xf numFmtId="0" fontId="33" fillId="0" borderId="12" xfId="428" applyNumberFormat="1" applyFont="1" applyBorder="1" applyAlignment="1">
      <alignment horizontal="center" vertical="center" wrapText="1"/>
      <protection/>
    </xf>
    <xf numFmtId="0" fontId="33" fillId="0" borderId="12" xfId="0" applyFont="1" applyBorder="1" applyAlignment="1">
      <alignment horizontal="center" vertical="center"/>
    </xf>
    <xf numFmtId="0" fontId="26" fillId="0" borderId="12" xfId="428" applyFont="1" applyBorder="1" applyAlignment="1">
      <alignment horizontal="left" vertical="center"/>
      <protection/>
    </xf>
    <xf numFmtId="0" fontId="27" fillId="0" borderId="12" xfId="428" applyFont="1" applyBorder="1" applyAlignment="1">
      <alignment horizontal="left" vertical="center"/>
      <protection/>
    </xf>
    <xf numFmtId="14" fontId="20" fillId="0" borderId="12" xfId="428" applyNumberFormat="1" applyFont="1" applyBorder="1" applyAlignment="1">
      <alignment vertical="center"/>
      <protection/>
    </xf>
    <xf numFmtId="49" fontId="26" fillId="0" borderId="12" xfId="428" applyNumberFormat="1" applyFont="1" applyBorder="1" applyAlignment="1">
      <alignment horizontal="left" vertical="center"/>
      <protection/>
    </xf>
    <xf numFmtId="0" fontId="26" fillId="0" borderId="0" xfId="428" applyFont="1" applyBorder="1" applyAlignment="1">
      <alignment horizontal="left" vertical="center"/>
      <protection/>
    </xf>
    <xf numFmtId="0" fontId="26" fillId="0" borderId="0" xfId="428" applyFont="1" applyBorder="1" applyAlignment="1">
      <alignment vertical="center"/>
      <protection/>
    </xf>
    <xf numFmtId="0" fontId="27" fillId="0" borderId="16" xfId="428" applyFont="1" applyBorder="1" applyAlignment="1">
      <alignment vertical="center"/>
      <protection/>
    </xf>
    <xf numFmtId="0" fontId="28" fillId="0" borderId="12" xfId="428" applyNumberFormat="1" applyFont="1" applyBorder="1" applyAlignment="1">
      <alignment horizontal="center" vertical="center" wrapText="1"/>
      <protection/>
    </xf>
    <xf numFmtId="0" fontId="26" fillId="0" borderId="63" xfId="428" applyFont="1" applyBorder="1" applyAlignment="1">
      <alignment horizontal="left" vertical="center"/>
      <protection/>
    </xf>
    <xf numFmtId="0" fontId="0" fillId="0" borderId="0" xfId="0" applyAlignment="1">
      <alignment vertical="center"/>
    </xf>
    <xf numFmtId="0" fontId="0" fillId="0" borderId="64" xfId="428" applyFont="1" applyBorder="1" applyAlignment="1">
      <alignment vertical="center"/>
      <protection/>
    </xf>
    <xf numFmtId="0" fontId="99" fillId="0" borderId="0" xfId="428" applyBorder="1">
      <alignment/>
      <protection/>
    </xf>
    <xf numFmtId="0" fontId="0" fillId="0" borderId="76" xfId="0" applyFont="1" applyBorder="1" applyAlignment="1">
      <alignment horizontal="left"/>
    </xf>
    <xf numFmtId="0" fontId="33" fillId="0" borderId="11" xfId="428" applyNumberFormat="1" applyFont="1" applyBorder="1" applyAlignment="1">
      <alignment horizontal="left" vertical="center" wrapText="1"/>
      <protection/>
    </xf>
    <xf numFmtId="0" fontId="0" fillId="0" borderId="12" xfId="467" applyFont="1" applyBorder="1" applyAlignment="1">
      <alignment horizontal="center"/>
      <protection/>
    </xf>
    <xf numFmtId="0" fontId="26" fillId="28" borderId="12" xfId="268" applyFont="1" applyFill="1" applyBorder="1" applyAlignment="1">
      <alignment horizontal="left"/>
      <protection/>
    </xf>
    <xf numFmtId="0" fontId="26" fillId="0" borderId="11" xfId="268" applyFont="1" applyBorder="1" applyAlignment="1">
      <alignment horizontal="left"/>
      <protection/>
    </xf>
    <xf numFmtId="0" fontId="33" fillId="0" borderId="0" xfId="445" applyFont="1" applyBorder="1" applyAlignment="1">
      <alignment horizontal="right"/>
      <protection/>
    </xf>
    <xf numFmtId="0" fontId="26" fillId="0" borderId="0" xfId="0" applyNumberFormat="1" applyFont="1" applyBorder="1" applyAlignment="1">
      <alignment horizontal="left"/>
    </xf>
    <xf numFmtId="0" fontId="26" fillId="0" borderId="0" xfId="445" applyFont="1" applyBorder="1" applyAlignment="1">
      <alignment horizontal="center"/>
      <protection/>
    </xf>
    <xf numFmtId="0" fontId="0" fillId="0" borderId="0" xfId="445" applyFont="1" applyBorder="1" applyAlignment="1">
      <alignment horizontal="center"/>
      <protection/>
    </xf>
    <xf numFmtId="0" fontId="24" fillId="32" borderId="67" xfId="428" applyFont="1" applyFill="1" applyBorder="1" applyAlignment="1">
      <alignment horizontal="center"/>
      <protection/>
    </xf>
    <xf numFmtId="0" fontId="24" fillId="32" borderId="70" xfId="428" applyFont="1" applyFill="1" applyBorder="1" applyAlignment="1">
      <alignment horizontal="center"/>
      <protection/>
    </xf>
    <xf numFmtId="0" fontId="24" fillId="0" borderId="29" xfId="428" applyFont="1" applyBorder="1" applyAlignment="1">
      <alignment horizontal="center"/>
      <protection/>
    </xf>
    <xf numFmtId="0" fontId="108" fillId="0" borderId="0" xfId="0" applyFont="1" applyAlignment="1">
      <alignment horizontal="center"/>
    </xf>
    <xf numFmtId="0" fontId="108" fillId="0" borderId="29" xfId="0" applyFont="1" applyBorder="1" applyAlignment="1">
      <alignment horizontal="center"/>
    </xf>
    <xf numFmtId="0" fontId="108" fillId="0" borderId="0" xfId="0" applyFont="1" applyBorder="1" applyAlignment="1">
      <alignment horizontal="center"/>
    </xf>
    <xf numFmtId="0" fontId="24" fillId="33" borderId="29" xfId="428" applyFont="1" applyFill="1" applyBorder="1" applyAlignment="1">
      <alignment horizontal="center"/>
      <protection/>
    </xf>
    <xf numFmtId="6" fontId="24" fillId="0" borderId="29" xfId="428" applyNumberFormat="1" applyFont="1" applyBorder="1" applyAlignment="1">
      <alignment horizontal="center"/>
      <protection/>
    </xf>
    <xf numFmtId="0" fontId="0" fillId="0" borderId="69" xfId="428" applyFont="1" applyBorder="1" applyAlignment="1">
      <alignment horizontal="center"/>
      <protection/>
    </xf>
    <xf numFmtId="0" fontId="0" fillId="0" borderId="37" xfId="428" applyFont="1" applyBorder="1" applyAlignment="1">
      <alignment horizontal="center"/>
      <protection/>
    </xf>
    <xf numFmtId="0" fontId="0" fillId="0" borderId="0" xfId="428" applyFont="1" applyAlignment="1">
      <alignment horizontal="center"/>
      <protection/>
    </xf>
    <xf numFmtId="0" fontId="25" fillId="0" borderId="17" xfId="428" applyFont="1" applyBorder="1">
      <alignment/>
      <protection/>
    </xf>
    <xf numFmtId="0" fontId="0" fillId="0" borderId="66" xfId="0" applyBorder="1" applyAlignment="1">
      <alignment/>
    </xf>
    <xf numFmtId="0" fontId="22" fillId="0" borderId="0" xfId="428" applyFont="1" applyBorder="1">
      <alignment/>
      <protection/>
    </xf>
    <xf numFmtId="0" fontId="1" fillId="0" borderId="0" xfId="428" applyFont="1">
      <alignment/>
      <protection/>
    </xf>
    <xf numFmtId="0" fontId="22" fillId="34" borderId="90" xfId="428" applyFont="1" applyFill="1" applyBorder="1" applyAlignment="1">
      <alignment horizontal="center"/>
      <protection/>
    </xf>
    <xf numFmtId="0" fontId="24" fillId="35" borderId="91" xfId="428" applyFont="1" applyFill="1" applyBorder="1" applyAlignment="1">
      <alignment horizontal="center"/>
      <protection/>
    </xf>
    <xf numFmtId="0" fontId="108" fillId="35" borderId="91" xfId="0" applyFont="1" applyFill="1" applyBorder="1" applyAlignment="1">
      <alignment horizontal="center"/>
    </xf>
    <xf numFmtId="0" fontId="108" fillId="36" borderId="91" xfId="0" applyFont="1" applyFill="1" applyBorder="1" applyAlignment="1">
      <alignment horizontal="center"/>
    </xf>
    <xf numFmtId="0" fontId="108" fillId="26" borderId="91" xfId="0" applyFont="1" applyFill="1" applyBorder="1" applyAlignment="1">
      <alignment horizontal="center"/>
    </xf>
    <xf numFmtId="0" fontId="108" fillId="26" borderId="92" xfId="0" applyFont="1" applyFill="1" applyBorder="1" applyAlignment="1">
      <alignment horizontal="center"/>
    </xf>
    <xf numFmtId="0" fontId="108" fillId="34" borderId="92" xfId="0" applyFont="1" applyFill="1" applyBorder="1" applyAlignment="1">
      <alignment horizontal="center"/>
    </xf>
    <xf numFmtId="0" fontId="33" fillId="0" borderId="12" xfId="428" applyFont="1" applyBorder="1" applyAlignment="1">
      <alignment/>
      <protection/>
    </xf>
    <xf numFmtId="0" fontId="35" fillId="37" borderId="23" xfId="428" applyFont="1" applyFill="1" applyBorder="1" applyAlignment="1">
      <alignment horizontal="center"/>
      <protection/>
    </xf>
    <xf numFmtId="0" fontId="24" fillId="37" borderId="23" xfId="428" applyFont="1" applyFill="1" applyBorder="1" applyAlignment="1">
      <alignment horizontal="center"/>
      <protection/>
    </xf>
    <xf numFmtId="0" fontId="69" fillId="37" borderId="23" xfId="0" applyFont="1" applyFill="1" applyBorder="1" applyAlignment="1">
      <alignment horizontal="center"/>
    </xf>
    <xf numFmtId="0" fontId="24" fillId="38" borderId="93" xfId="428" applyFont="1" applyFill="1" applyBorder="1" applyAlignment="1">
      <alignment horizontal="center"/>
      <protection/>
    </xf>
    <xf numFmtId="0" fontId="35" fillId="39" borderId="94" xfId="428" applyFont="1" applyFill="1" applyBorder="1" applyAlignment="1">
      <alignment horizontal="center"/>
      <protection/>
    </xf>
    <xf numFmtId="49" fontId="32" fillId="39" borderId="12" xfId="428" applyNumberFormat="1" applyFont="1" applyFill="1" applyBorder="1" applyAlignment="1">
      <alignment horizontal="center" shrinkToFit="1"/>
      <protection/>
    </xf>
    <xf numFmtId="49" fontId="24" fillId="39" borderId="12" xfId="428" applyNumberFormat="1" applyFont="1" applyFill="1" applyBorder="1" applyAlignment="1">
      <alignment horizontal="center" shrinkToFit="1"/>
      <protection/>
    </xf>
    <xf numFmtId="49" fontId="24" fillId="39" borderId="12" xfId="428" applyNumberFormat="1" applyFont="1" applyFill="1" applyBorder="1" applyAlignment="1">
      <alignment horizontal="center" wrapText="1"/>
      <protection/>
    </xf>
    <xf numFmtId="49" fontId="108" fillId="39" borderId="12" xfId="0" applyNumberFormat="1" applyFont="1" applyFill="1" applyBorder="1" applyAlignment="1">
      <alignment horizontal="center" wrapText="1"/>
    </xf>
    <xf numFmtId="49" fontId="108" fillId="39" borderId="12" xfId="0" applyNumberFormat="1" applyFont="1" applyFill="1" applyBorder="1" applyAlignment="1">
      <alignment horizontal="center"/>
    </xf>
    <xf numFmtId="0" fontId="0" fillId="39" borderId="12" xfId="0" applyFill="1" applyBorder="1" applyAlignment="1">
      <alignment/>
    </xf>
    <xf numFmtId="0" fontId="1" fillId="0" borderId="12" xfId="428" applyFont="1" applyBorder="1" applyAlignment="1">
      <alignment horizontal="center" vertical="top" wrapText="1"/>
      <protection/>
    </xf>
    <xf numFmtId="0" fontId="22" fillId="0" borderId="12" xfId="428" applyFont="1" applyBorder="1" applyAlignment="1">
      <alignment horizontal="center"/>
      <protection/>
    </xf>
    <xf numFmtId="0" fontId="22" fillId="28" borderId="27" xfId="428" applyFont="1" applyFill="1" applyBorder="1" applyAlignment="1">
      <alignment horizontal="center"/>
      <protection/>
    </xf>
    <xf numFmtId="0" fontId="0" fillId="28" borderId="12" xfId="428" applyFont="1" applyFill="1" applyBorder="1" applyAlignment="1">
      <alignment horizontal="center"/>
      <protection/>
    </xf>
    <xf numFmtId="0" fontId="0" fillId="28" borderId="12" xfId="0" applyFont="1" applyFill="1" applyBorder="1" applyAlignment="1">
      <alignment horizontal="center"/>
    </xf>
    <xf numFmtId="0" fontId="94" fillId="28" borderId="12" xfId="0" applyFont="1" applyFill="1" applyBorder="1" applyAlignment="1">
      <alignment horizontal="center"/>
    </xf>
    <xf numFmtId="0" fontId="0" fillId="28" borderId="12" xfId="0" applyFill="1" applyBorder="1" applyAlignment="1">
      <alignment horizontal="center"/>
    </xf>
    <xf numFmtId="0" fontId="108" fillId="28" borderId="12" xfId="0" applyFont="1" applyFill="1" applyBorder="1" applyAlignment="1">
      <alignment horizontal="center"/>
    </xf>
    <xf numFmtId="0" fontId="1" fillId="0" borderId="12" xfId="428" applyFont="1" applyBorder="1" applyAlignment="1">
      <alignment horizontal="center"/>
      <protection/>
    </xf>
    <xf numFmtId="0" fontId="22" fillId="28" borderId="12" xfId="428" applyFont="1" applyFill="1" applyBorder="1" applyAlignment="1">
      <alignment horizontal="center"/>
      <protection/>
    </xf>
    <xf numFmtId="0" fontId="24" fillId="28" borderId="12" xfId="428" applyFont="1" applyFill="1" applyBorder="1" applyAlignment="1">
      <alignment horizontal="center"/>
      <protection/>
    </xf>
    <xf numFmtId="0" fontId="50" fillId="28" borderId="12" xfId="0" applyFont="1" applyFill="1" applyBorder="1" applyAlignment="1">
      <alignment horizontal="center"/>
    </xf>
    <xf numFmtId="0" fontId="24" fillId="28" borderId="12" xfId="269" applyFont="1" applyFill="1" applyBorder="1" applyAlignment="1" applyProtection="1">
      <alignment horizontal="center"/>
      <protection/>
    </xf>
    <xf numFmtId="0" fontId="24" fillId="0" borderId="12" xfId="269" applyFont="1" applyBorder="1" applyAlignment="1" applyProtection="1">
      <alignment horizontal="center"/>
      <protection/>
    </xf>
    <xf numFmtId="0" fontId="109" fillId="0" borderId="0" xfId="0" applyFont="1" applyAlignment="1">
      <alignment horizontal="center"/>
    </xf>
    <xf numFmtId="0" fontId="22" fillId="0" borderId="12" xfId="269" applyFont="1" applyBorder="1" applyAlignment="1" applyProtection="1">
      <alignment horizontal="center"/>
      <protection/>
    </xf>
    <xf numFmtId="0" fontId="22" fillId="28" borderId="12" xfId="269" applyFont="1" applyFill="1" applyBorder="1" applyAlignment="1" applyProtection="1">
      <alignment horizontal="center"/>
      <protection/>
    </xf>
    <xf numFmtId="0" fontId="24" fillId="26" borderId="12" xfId="428" applyFont="1" applyFill="1" applyBorder="1" applyAlignment="1">
      <alignment horizontal="center"/>
      <protection/>
    </xf>
    <xf numFmtId="0" fontId="22" fillId="28" borderId="89" xfId="428" applyFont="1" applyFill="1" applyBorder="1" applyAlignment="1">
      <alignment horizontal="center"/>
      <protection/>
    </xf>
    <xf numFmtId="0" fontId="22" fillId="0" borderId="23" xfId="428" applyFont="1" applyBorder="1" applyAlignment="1">
      <alignment horizontal="center"/>
      <protection/>
    </xf>
    <xf numFmtId="0" fontId="22" fillId="40" borderId="23" xfId="428" applyFont="1" applyFill="1" applyBorder="1" applyAlignment="1">
      <alignment horizontal="center"/>
      <protection/>
    </xf>
    <xf numFmtId="0" fontId="22" fillId="41" borderId="94" xfId="428" applyFont="1" applyFill="1" applyBorder="1" applyAlignment="1">
      <alignment horizontal="center"/>
      <protection/>
    </xf>
    <xf numFmtId="0" fontId="24" fillId="0" borderId="0" xfId="428" applyFont="1" applyBorder="1" applyAlignment="1">
      <alignment horizontal="center"/>
      <protection/>
    </xf>
    <xf numFmtId="0" fontId="108" fillId="28" borderId="0" xfId="0" applyFont="1" applyFill="1" applyAlignment="1">
      <alignment horizontal="center"/>
    </xf>
    <xf numFmtId="0" fontId="108" fillId="42" borderId="0" xfId="0" applyFont="1" applyFill="1" applyAlignment="1">
      <alignment horizontal="center"/>
    </xf>
    <xf numFmtId="0" fontId="0" fillId="43" borderId="0" xfId="428" applyFont="1" applyFill="1" applyBorder="1">
      <alignment/>
      <protection/>
    </xf>
    <xf numFmtId="0" fontId="71" fillId="43" borderId="0" xfId="428" applyFont="1" applyFill="1" applyBorder="1" applyAlignment="1">
      <alignment horizontal="center"/>
      <protection/>
    </xf>
    <xf numFmtId="0" fontId="32" fillId="43" borderId="0" xfId="428" applyFont="1" applyFill="1" applyBorder="1" applyAlignment="1">
      <alignment horizontal="center"/>
      <protection/>
    </xf>
    <xf numFmtId="0" fontId="32" fillId="37" borderId="29" xfId="428" applyFont="1" applyFill="1" applyBorder="1" applyAlignment="1">
      <alignment horizontal="center"/>
      <protection/>
    </xf>
    <xf numFmtId="0" fontId="26" fillId="43" borderId="0" xfId="428" applyFont="1" applyFill="1" applyBorder="1" applyAlignment="1">
      <alignment horizontal="center"/>
      <protection/>
    </xf>
    <xf numFmtId="0" fontId="33" fillId="43" borderId="0" xfId="428" applyFont="1" applyFill="1" applyBorder="1" applyAlignment="1">
      <alignment vertical="top" wrapText="1"/>
      <protection/>
    </xf>
    <xf numFmtId="14" fontId="33" fillId="43" borderId="0" xfId="428" applyNumberFormat="1" applyFont="1" applyFill="1" applyBorder="1" applyAlignment="1">
      <alignment horizontal="left" vertical="top" wrapText="1"/>
      <protection/>
    </xf>
    <xf numFmtId="0" fontId="33" fillId="43" borderId="0" xfId="428" applyNumberFormat="1" applyFont="1" applyFill="1" applyBorder="1" applyAlignment="1">
      <alignment horizontal="center" vertical="top" wrapText="1"/>
      <protection/>
    </xf>
    <xf numFmtId="0" fontId="26" fillId="43" borderId="0" xfId="428" applyFont="1" applyFill="1" applyBorder="1" applyAlignment="1">
      <alignment/>
      <protection/>
    </xf>
    <xf numFmtId="0" fontId="26" fillId="43" borderId="0" xfId="428" applyFont="1" applyFill="1" applyBorder="1">
      <alignment/>
      <protection/>
    </xf>
    <xf numFmtId="0" fontId="0" fillId="43" borderId="0" xfId="428" applyFont="1" applyFill="1" applyBorder="1" applyAlignment="1">
      <alignment horizontal="center"/>
      <protection/>
    </xf>
    <xf numFmtId="0" fontId="72" fillId="39" borderId="16" xfId="428" applyFont="1" applyFill="1" applyBorder="1" applyAlignment="1">
      <alignment horizontal="center"/>
      <protection/>
    </xf>
    <xf numFmtId="0" fontId="35" fillId="39" borderId="16" xfId="428" applyFont="1" applyFill="1" applyBorder="1" applyAlignment="1">
      <alignment horizontal="center"/>
      <protection/>
    </xf>
    <xf numFmtId="0" fontId="35" fillId="39" borderId="95" xfId="428" applyFont="1" applyFill="1" applyBorder="1" applyAlignment="1">
      <alignment horizontal="center"/>
      <protection/>
    </xf>
    <xf numFmtId="0" fontId="22" fillId="39" borderId="94" xfId="428" applyFont="1" applyFill="1" applyBorder="1" applyAlignment="1">
      <alignment horizontal="center"/>
      <protection/>
    </xf>
    <xf numFmtId="0" fontId="24" fillId="0" borderId="0" xfId="428" applyFont="1" applyAlignment="1">
      <alignment horizontal="center"/>
      <protection/>
    </xf>
    <xf numFmtId="0" fontId="24" fillId="34" borderId="91" xfId="428" applyFont="1" applyFill="1" applyBorder="1" applyAlignment="1">
      <alignment horizontal="center"/>
      <protection/>
    </xf>
    <xf numFmtId="0" fontId="108" fillId="34" borderId="91" xfId="0" applyFont="1" applyFill="1" applyBorder="1" applyAlignment="1">
      <alignment horizontal="center"/>
    </xf>
    <xf numFmtId="0" fontId="69" fillId="0" borderId="12" xfId="0" applyFont="1" applyBorder="1" applyAlignment="1">
      <alignment horizontal="center"/>
    </xf>
    <xf numFmtId="0" fontId="69" fillId="0" borderId="0" xfId="0" applyFont="1" applyAlignment="1">
      <alignment horizontal="center"/>
    </xf>
    <xf numFmtId="0" fontId="33" fillId="0" borderId="12" xfId="428" applyFont="1" applyBorder="1">
      <alignment/>
      <protection/>
    </xf>
    <xf numFmtId="0" fontId="33" fillId="0" borderId="12" xfId="428" applyFont="1" applyBorder="1" applyAlignment="1">
      <alignment horizontal="center"/>
      <protection/>
    </xf>
    <xf numFmtId="0" fontId="33" fillId="28" borderId="12" xfId="428" applyFont="1" applyFill="1" applyBorder="1" applyAlignment="1">
      <alignment/>
      <protection/>
    </xf>
    <xf numFmtId="0" fontId="33" fillId="28" borderId="12" xfId="428" applyFont="1" applyFill="1" applyBorder="1">
      <alignment/>
      <protection/>
    </xf>
    <xf numFmtId="0" fontId="33" fillId="28" borderId="12" xfId="428" applyFont="1" applyFill="1" applyBorder="1" applyAlignment="1">
      <alignment horizontal="center"/>
      <protection/>
    </xf>
    <xf numFmtId="0" fontId="33" fillId="0" borderId="12" xfId="428" applyFont="1" applyBorder="1" applyAlignment="1">
      <alignment horizontal="left"/>
      <protection/>
    </xf>
    <xf numFmtId="49" fontId="33" fillId="0" borderId="12" xfId="428" applyNumberFormat="1" applyFont="1" applyBorder="1" applyAlignment="1">
      <alignment horizontal="center"/>
      <protection/>
    </xf>
    <xf numFmtId="0" fontId="0" fillId="28" borderId="12" xfId="0" applyFont="1" applyFill="1" applyBorder="1" applyAlignment="1">
      <alignment/>
    </xf>
    <xf numFmtId="0" fontId="73" fillId="0" borderId="0" xfId="428" applyFont="1" applyBorder="1" applyAlignment="1">
      <alignment horizontal="center"/>
      <protection/>
    </xf>
    <xf numFmtId="0" fontId="0" fillId="0" borderId="66" xfId="0" applyFill="1" applyBorder="1" applyAlignment="1">
      <alignment/>
    </xf>
    <xf numFmtId="0" fontId="0" fillId="0" borderId="76" xfId="445" applyNumberFormat="1" applyFont="1" applyFill="1" applyBorder="1" applyAlignment="1" applyProtection="1">
      <alignment/>
      <protection/>
    </xf>
    <xf numFmtId="3" fontId="0" fillId="0" borderId="76" xfId="452" applyNumberFormat="1" applyFont="1" applyBorder="1" applyAlignment="1">
      <alignment/>
      <protection/>
    </xf>
    <xf numFmtId="3" fontId="0" fillId="0" borderId="76" xfId="445" applyNumberFormat="1" applyFont="1" applyBorder="1" applyAlignment="1">
      <alignment/>
      <protection/>
    </xf>
    <xf numFmtId="0" fontId="0" fillId="0" borderId="12" xfId="410" applyFont="1" applyBorder="1" applyAlignment="1">
      <alignment horizontal="left"/>
      <protection/>
    </xf>
    <xf numFmtId="0" fontId="0" fillId="0" borderId="0" xfId="471" applyFont="1" applyBorder="1" applyAlignment="1">
      <alignment horizontal="left"/>
      <protection/>
    </xf>
    <xf numFmtId="0" fontId="110" fillId="0" borderId="81" xfId="0" applyFont="1" applyBorder="1" applyAlignment="1">
      <alignment horizontal="left" vertical="center"/>
    </xf>
    <xf numFmtId="0" fontId="26" fillId="0" borderId="11" xfId="445" applyFont="1" applyBorder="1" applyAlignment="1">
      <alignment horizontal="right"/>
      <protection/>
    </xf>
    <xf numFmtId="0" fontId="29" fillId="0" borderId="0" xfId="445" applyFont="1" applyBorder="1" applyAlignment="1">
      <alignment vertical="center"/>
      <protection/>
    </xf>
    <xf numFmtId="0" fontId="0" fillId="0" borderId="0" xfId="445" applyFont="1" applyAlignment="1">
      <alignment vertical="center"/>
      <protection/>
    </xf>
    <xf numFmtId="49" fontId="1" fillId="0" borderId="0" xfId="445" applyNumberFormat="1" applyFont="1" applyAlignment="1">
      <alignment horizontal="center" vertical="center"/>
      <protection/>
    </xf>
    <xf numFmtId="0" fontId="30" fillId="0" borderId="0" xfId="445" applyFont="1" applyBorder="1" applyAlignment="1">
      <alignment vertical="center"/>
      <protection/>
    </xf>
    <xf numFmtId="0" fontId="0" fillId="0" borderId="0" xfId="445" applyFont="1" applyBorder="1" applyAlignment="1">
      <alignment vertical="center"/>
      <protection/>
    </xf>
    <xf numFmtId="49" fontId="1" fillId="0" borderId="0" xfId="445" applyNumberFormat="1" applyFont="1" applyBorder="1" applyAlignment="1">
      <alignment horizontal="center" vertical="center"/>
      <protection/>
    </xf>
    <xf numFmtId="0" fontId="19" fillId="26" borderId="49" xfId="445" applyFont="1" applyFill="1" applyBorder="1" applyAlignment="1">
      <alignment vertical="center"/>
      <protection/>
    </xf>
    <xf numFmtId="0" fontId="19" fillId="26" borderId="50" xfId="445" applyFont="1" applyFill="1" applyBorder="1" applyAlignment="1">
      <alignment vertical="center"/>
      <protection/>
    </xf>
    <xf numFmtId="49" fontId="74" fillId="26" borderId="51" xfId="445" applyNumberFormat="1" applyFont="1" applyFill="1" applyBorder="1" applyAlignment="1">
      <alignment horizontal="center" vertical="center"/>
      <protection/>
    </xf>
    <xf numFmtId="0" fontId="19" fillId="26" borderId="0" xfId="445" applyFont="1" applyFill="1" applyBorder="1" applyAlignment="1">
      <alignment vertical="center"/>
      <protection/>
    </xf>
    <xf numFmtId="0" fontId="19" fillId="26" borderId="51" xfId="445" applyFont="1" applyFill="1" applyBorder="1" applyAlignment="1">
      <alignment vertical="center"/>
      <protection/>
    </xf>
    <xf numFmtId="0" fontId="24" fillId="0" borderId="0" xfId="445" applyFont="1" applyBorder="1" applyAlignment="1">
      <alignment vertical="center"/>
      <protection/>
    </xf>
    <xf numFmtId="0" fontId="25" fillId="0" borderId="52" xfId="445" applyFont="1" applyBorder="1" applyAlignment="1">
      <alignment vertical="center"/>
      <protection/>
    </xf>
    <xf numFmtId="0" fontId="0" fillId="0" borderId="17" xfId="445" applyFont="1" applyBorder="1" applyAlignment="1">
      <alignment vertical="center"/>
      <protection/>
    </xf>
    <xf numFmtId="0" fontId="25" fillId="0" borderId="17" xfId="445" applyFont="1" applyBorder="1" applyAlignment="1">
      <alignment vertical="center"/>
      <protection/>
    </xf>
    <xf numFmtId="49" fontId="75" fillId="0" borderId="17" xfId="445" applyNumberFormat="1" applyFont="1" applyBorder="1" applyAlignment="1">
      <alignment horizontal="center" vertical="center"/>
      <protection/>
    </xf>
    <xf numFmtId="0" fontId="25" fillId="0" borderId="53" xfId="445" applyFont="1" applyBorder="1" applyAlignment="1">
      <alignment vertical="center"/>
      <protection/>
    </xf>
    <xf numFmtId="0" fontId="0" fillId="0" borderId="18" xfId="445" applyFont="1" applyBorder="1" applyAlignment="1">
      <alignment vertical="center"/>
      <protection/>
    </xf>
    <xf numFmtId="0" fontId="0" fillId="0" borderId="18" xfId="452" applyFont="1" applyBorder="1" applyAlignment="1">
      <alignment vertical="center"/>
      <protection/>
    </xf>
    <xf numFmtId="0" fontId="0" fillId="0" borderId="55" xfId="445" applyFont="1" applyBorder="1" applyAlignment="1">
      <alignment vertical="center"/>
      <protection/>
    </xf>
    <xf numFmtId="49" fontId="76" fillId="0" borderId="0" xfId="445" applyNumberFormat="1" applyFont="1" applyBorder="1" applyAlignment="1">
      <alignment horizontal="center" vertical="center"/>
      <protection/>
    </xf>
    <xf numFmtId="0" fontId="25" fillId="0" borderId="11" xfId="445" applyFont="1" applyBorder="1" applyAlignment="1">
      <alignment vertical="center"/>
      <protection/>
    </xf>
    <xf numFmtId="0" fontId="27" fillId="0" borderId="11" xfId="445" applyFont="1" applyBorder="1" applyAlignment="1">
      <alignment vertical="center"/>
      <protection/>
    </xf>
    <xf numFmtId="0" fontId="27" fillId="0" borderId="11" xfId="445" applyFont="1" applyBorder="1" applyAlignment="1">
      <alignment horizontal="center" vertical="center"/>
      <protection/>
    </xf>
    <xf numFmtId="0" fontId="26" fillId="0" borderId="0" xfId="445" applyFont="1" applyBorder="1" applyAlignment="1">
      <alignment horizontal="center" vertical="center" textRotation="90" wrapText="1"/>
      <protection/>
    </xf>
    <xf numFmtId="0" fontId="1" fillId="0" borderId="11" xfId="445" applyFont="1" applyFill="1" applyBorder="1" applyAlignment="1">
      <alignment vertical="center"/>
      <protection/>
    </xf>
    <xf numFmtId="0" fontId="2" fillId="0" borderId="11" xfId="445" applyFont="1" applyFill="1" applyBorder="1" applyAlignment="1">
      <alignment vertical="center"/>
      <protection/>
    </xf>
    <xf numFmtId="0" fontId="1" fillId="0" borderId="11" xfId="445" applyFont="1" applyBorder="1" applyAlignment="1">
      <alignment horizontal="center" vertical="center"/>
      <protection/>
    </xf>
    <xf numFmtId="0" fontId="1" fillId="0" borderId="11" xfId="445" applyFont="1" applyFill="1" applyBorder="1" applyAlignment="1">
      <alignment horizontal="center" vertical="center"/>
      <protection/>
    </xf>
    <xf numFmtId="0" fontId="1" fillId="0" borderId="0" xfId="445" applyFont="1" applyAlignment="1">
      <alignment vertical="center"/>
      <protection/>
    </xf>
    <xf numFmtId="0" fontId="1" fillId="0" borderId="11" xfId="445" applyFont="1" applyBorder="1" applyAlignment="1">
      <alignment horizontal="left" vertical="center"/>
      <protection/>
    </xf>
    <xf numFmtId="49" fontId="1" fillId="0" borderId="11" xfId="445" applyNumberFormat="1" applyFont="1" applyBorder="1" applyAlignment="1">
      <alignment horizontal="center" vertical="center"/>
      <protection/>
    </xf>
    <xf numFmtId="0" fontId="22" fillId="0" borderId="11" xfId="445" applyFont="1" applyFill="1" applyBorder="1" applyAlignment="1">
      <alignment horizontal="center" vertical="center"/>
      <protection/>
    </xf>
    <xf numFmtId="0" fontId="1" fillId="0" borderId="12" xfId="445" applyFont="1" applyFill="1" applyBorder="1" applyAlignment="1">
      <alignment vertical="center"/>
      <protection/>
    </xf>
    <xf numFmtId="0" fontId="2" fillId="0" borderId="12" xfId="445" applyFont="1" applyFill="1" applyBorder="1" applyAlignment="1">
      <alignment vertical="center"/>
      <protection/>
    </xf>
    <xf numFmtId="49" fontId="1" fillId="0" borderId="12" xfId="445" applyNumberFormat="1" applyFont="1" applyBorder="1" applyAlignment="1">
      <alignment horizontal="center" vertical="center"/>
      <protection/>
    </xf>
    <xf numFmtId="0" fontId="1" fillId="0" borderId="16" xfId="445" applyFont="1" applyFill="1" applyBorder="1" applyAlignment="1">
      <alignment vertical="center"/>
      <protection/>
    </xf>
    <xf numFmtId="0" fontId="1" fillId="0" borderId="12" xfId="445" applyFont="1" applyBorder="1" applyAlignment="1">
      <alignment horizontal="left" vertical="center"/>
      <protection/>
    </xf>
    <xf numFmtId="0" fontId="1" fillId="0" borderId="16" xfId="445" applyFont="1" applyBorder="1" applyAlignment="1">
      <alignment horizontal="center" vertical="center"/>
      <protection/>
    </xf>
    <xf numFmtId="0" fontId="1" fillId="0" borderId="16" xfId="445" applyFont="1" applyFill="1" applyBorder="1" applyAlignment="1">
      <alignment horizontal="center" vertical="center"/>
      <protection/>
    </xf>
    <xf numFmtId="49" fontId="1" fillId="0" borderId="12" xfId="467" applyNumberFormat="1" applyFont="1" applyBorder="1" applyAlignment="1">
      <alignment horizontal="center" vertical="center"/>
      <protection/>
    </xf>
    <xf numFmtId="0" fontId="1" fillId="0" borderId="12" xfId="445" applyFont="1" applyBorder="1" applyAlignment="1">
      <alignment horizontal="center" vertical="center"/>
      <protection/>
    </xf>
    <xf numFmtId="0" fontId="1" fillId="0" borderId="12" xfId="445" applyFont="1" applyFill="1" applyBorder="1" applyAlignment="1">
      <alignment horizontal="center" vertical="center"/>
      <protection/>
    </xf>
    <xf numFmtId="0" fontId="1" fillId="0" borderId="12" xfId="467" applyFont="1" applyBorder="1" applyAlignment="1">
      <alignment vertical="center"/>
      <protection/>
    </xf>
    <xf numFmtId="0" fontId="1" fillId="0" borderId="0" xfId="467" applyFont="1" applyAlignment="1">
      <alignment vertical="center"/>
      <protection/>
    </xf>
    <xf numFmtId="0" fontId="1" fillId="0" borderId="0" xfId="445" applyFont="1" applyBorder="1" applyAlignment="1">
      <alignment vertical="center"/>
      <protection/>
    </xf>
    <xf numFmtId="0" fontId="1" fillId="0" borderId="11" xfId="445" applyFont="1" applyBorder="1" applyAlignment="1">
      <alignment vertical="center"/>
      <protection/>
    </xf>
    <xf numFmtId="0" fontId="22" fillId="0" borderId="0" xfId="445" applyFont="1" applyFill="1" applyBorder="1" applyAlignment="1">
      <alignment vertical="center"/>
      <protection/>
    </xf>
    <xf numFmtId="0" fontId="2" fillId="0" borderId="11" xfId="445" applyFont="1" applyBorder="1" applyAlignment="1">
      <alignment vertical="center"/>
      <protection/>
    </xf>
    <xf numFmtId="49" fontId="2" fillId="0" borderId="11" xfId="445" applyNumberFormat="1" applyFont="1" applyBorder="1" applyAlignment="1">
      <alignment horizontal="center" vertical="center"/>
      <protection/>
    </xf>
    <xf numFmtId="0" fontId="1" fillId="0" borderId="56" xfId="445" applyFont="1" applyBorder="1" applyAlignment="1">
      <alignment vertical="center"/>
      <protection/>
    </xf>
    <xf numFmtId="0" fontId="1" fillId="0" borderId="57" xfId="445" applyFont="1" applyBorder="1" applyAlignment="1">
      <alignment vertical="center"/>
      <protection/>
    </xf>
    <xf numFmtId="0" fontId="1" fillId="0" borderId="58" xfId="445" applyFont="1" applyBorder="1" applyAlignment="1">
      <alignment vertical="center"/>
      <protection/>
    </xf>
    <xf numFmtId="0" fontId="1" fillId="0" borderId="59" xfId="445" applyFont="1" applyBorder="1" applyAlignment="1">
      <alignment vertical="center"/>
      <protection/>
    </xf>
    <xf numFmtId="0" fontId="1" fillId="0" borderId="60" xfId="445" applyFont="1" applyBorder="1" applyAlignment="1">
      <alignment vertical="center"/>
      <protection/>
    </xf>
    <xf numFmtId="0" fontId="1" fillId="0" borderId="61" xfId="445" applyFont="1" applyBorder="1" applyAlignment="1">
      <alignment vertical="center"/>
      <protection/>
    </xf>
    <xf numFmtId="49" fontId="11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/>
    </xf>
    <xf numFmtId="49" fontId="1" fillId="0" borderId="12" xfId="0" applyNumberFormat="1" applyFont="1" applyBorder="1" applyAlignment="1" applyProtection="1">
      <alignment/>
      <protection locked="0"/>
    </xf>
    <xf numFmtId="0" fontId="60" fillId="0" borderId="0" xfId="0" applyFont="1" applyFill="1" applyBorder="1" applyAlignment="1">
      <alignment horizontal="left"/>
    </xf>
    <xf numFmtId="0" fontId="30" fillId="0" borderId="0" xfId="428" applyFont="1" applyBorder="1" applyAlignment="1">
      <alignment/>
      <protection/>
    </xf>
    <xf numFmtId="0" fontId="30" fillId="43" borderId="0" xfId="428" applyFont="1" applyFill="1" applyBorder="1" applyAlignment="1">
      <alignment/>
      <protection/>
    </xf>
    <xf numFmtId="0" fontId="30" fillId="0" borderId="0" xfId="428" applyFont="1" applyBorder="1" applyAlignment="1">
      <alignment/>
      <protection/>
    </xf>
    <xf numFmtId="0" fontId="25" fillId="0" borderId="96" xfId="428" applyFont="1" applyBorder="1" applyAlignment="1">
      <alignment/>
      <protection/>
    </xf>
    <xf numFmtId="0" fontId="0" fillId="0" borderId="97" xfId="428" applyNumberFormat="1" applyFont="1" applyFill="1" applyBorder="1" applyAlignment="1" applyProtection="1">
      <alignment horizontal="center"/>
      <protection/>
    </xf>
    <xf numFmtId="0" fontId="25" fillId="0" borderId="96" xfId="428" applyFont="1" applyBorder="1" applyAlignment="1">
      <alignment/>
      <protection/>
    </xf>
    <xf numFmtId="0" fontId="19" fillId="0" borderId="0" xfId="428" applyFont="1" applyBorder="1" applyAlignment="1">
      <alignment/>
      <protection/>
    </xf>
    <xf numFmtId="0" fontId="71" fillId="0" borderId="0" xfId="428" applyFont="1" applyBorder="1" applyAlignment="1">
      <alignment horizontal="center"/>
      <protection/>
    </xf>
    <xf numFmtId="0" fontId="35" fillId="39" borderId="0" xfId="428" applyFont="1" applyFill="1" applyBorder="1" applyAlignment="1">
      <alignment horizontal="center"/>
      <protection/>
    </xf>
    <xf numFmtId="0" fontId="0" fillId="26" borderId="0" xfId="428" applyFont="1" applyFill="1" applyBorder="1" applyAlignment="1">
      <alignment horizontal="right"/>
      <protection/>
    </xf>
    <xf numFmtId="0" fontId="0" fillId="0" borderId="0" xfId="428" applyFont="1" applyAlignment="1">
      <alignment horizontal="right"/>
      <protection/>
    </xf>
    <xf numFmtId="0" fontId="24" fillId="33" borderId="29" xfId="428" applyFont="1" applyFill="1" applyBorder="1" applyAlignment="1">
      <alignment horizontal="right"/>
      <protection/>
    </xf>
    <xf numFmtId="0" fontId="0" fillId="0" borderId="0" xfId="428" applyFont="1" applyBorder="1" applyAlignment="1">
      <alignment horizontal="right"/>
      <protection/>
    </xf>
    <xf numFmtId="0" fontId="1" fillId="0" borderId="0" xfId="428" applyFont="1" applyAlignment="1">
      <alignment horizontal="right"/>
      <protection/>
    </xf>
    <xf numFmtId="0" fontId="33" fillId="0" borderId="12" xfId="428" applyFont="1" applyBorder="1" applyAlignment="1">
      <alignment horizontal="right"/>
      <protection/>
    </xf>
    <xf numFmtId="0" fontId="22" fillId="0" borderId="12" xfId="428" applyFont="1" applyBorder="1" applyAlignment="1">
      <alignment horizontal="right"/>
      <protection/>
    </xf>
    <xf numFmtId="0" fontId="22" fillId="28" borderId="12" xfId="428" applyFont="1" applyFill="1" applyBorder="1" applyAlignment="1">
      <alignment horizontal="right"/>
      <protection/>
    </xf>
    <xf numFmtId="0" fontId="17" fillId="28" borderId="12" xfId="0" applyFont="1" applyFill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22" fillId="0" borderId="23" xfId="428" applyFont="1" applyBorder="1" applyAlignment="1">
      <alignment horizontal="right"/>
      <protection/>
    </xf>
    <xf numFmtId="0" fontId="0" fillId="43" borderId="0" xfId="428" applyFont="1" applyFill="1" applyBorder="1" applyAlignment="1">
      <alignment horizontal="right"/>
      <protection/>
    </xf>
    <xf numFmtId="0" fontId="22" fillId="39" borderId="94" xfId="428" applyFont="1" applyFill="1" applyBorder="1" applyAlignment="1">
      <alignment horizontal="right"/>
      <protection/>
    </xf>
    <xf numFmtId="0" fontId="0" fillId="0" borderId="0" xfId="0" applyAlignment="1">
      <alignment horizontal="right"/>
    </xf>
    <xf numFmtId="0" fontId="0" fillId="0" borderId="64" xfId="428" applyFont="1" applyBorder="1" applyAlignment="1">
      <alignment horizontal="right"/>
      <protection/>
    </xf>
    <xf numFmtId="0" fontId="73" fillId="0" borderId="0" xfId="428" applyFont="1" applyBorder="1" applyAlignment="1">
      <alignment horizontal="right"/>
      <protection/>
    </xf>
    <xf numFmtId="0" fontId="1" fillId="0" borderId="19" xfId="428" applyFont="1" applyBorder="1" applyAlignment="1">
      <alignment horizontal="left"/>
      <protection/>
    </xf>
    <xf numFmtId="0" fontId="1" fillId="28" borderId="19" xfId="428" applyNumberFormat="1" applyFont="1" applyFill="1" applyBorder="1" applyAlignment="1">
      <alignment horizontal="center"/>
      <protection/>
    </xf>
    <xf numFmtId="0" fontId="23" fillId="0" borderId="12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6" fillId="0" borderId="12" xfId="411" applyFont="1" applyFill="1" applyBorder="1">
      <alignment/>
      <protection/>
    </xf>
    <xf numFmtId="0" fontId="26" fillId="0" borderId="12" xfId="411" applyFont="1" applyFill="1" applyBorder="1" applyAlignment="1">
      <alignment horizontal="left"/>
      <protection/>
    </xf>
    <xf numFmtId="0" fontId="46" fillId="0" borderId="12" xfId="412" applyFont="1" applyBorder="1" applyAlignment="1">
      <alignment horizontal="center" vertical="center" wrapText="1"/>
      <protection/>
    </xf>
    <xf numFmtId="0" fontId="112" fillId="26" borderId="12" xfId="0" applyFont="1" applyFill="1" applyBorder="1" applyAlignment="1">
      <alignment vertical="center" wrapText="1"/>
    </xf>
    <xf numFmtId="0" fontId="107" fillId="31" borderId="36" xfId="0" applyFont="1" applyFill="1" applyBorder="1" applyAlignment="1">
      <alignment vertical="center" wrapText="1"/>
    </xf>
    <xf numFmtId="0" fontId="30" fillId="0" borderId="0" xfId="428" applyFont="1" applyBorder="1" applyAlignment="1">
      <alignment wrapText="1"/>
      <protection/>
    </xf>
    <xf numFmtId="0" fontId="24" fillId="0" borderId="98" xfId="428" applyFont="1" applyBorder="1" applyAlignment="1">
      <alignment horizontal="center"/>
      <protection/>
    </xf>
    <xf numFmtId="0" fontId="64" fillId="0" borderId="12" xfId="0" applyFont="1" applyFill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64" fillId="0" borderId="12" xfId="0" applyFont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20" fontId="37" fillId="0" borderId="12" xfId="0" applyNumberFormat="1" applyFont="1" applyFill="1" applyBorder="1" applyAlignment="1">
      <alignment horizontal="left"/>
    </xf>
    <xf numFmtId="20" fontId="37" fillId="0" borderId="12" xfId="0" applyNumberFormat="1" applyFont="1" applyFill="1" applyBorder="1" applyAlignment="1">
      <alignment horizontal="left" wrapText="1"/>
    </xf>
    <xf numFmtId="0" fontId="98" fillId="0" borderId="18" xfId="276" applyNumberFormat="1" applyFill="1" applyBorder="1" applyAlignment="1" applyProtection="1">
      <alignment horizontal="left"/>
      <protection/>
    </xf>
    <xf numFmtId="3" fontId="0" fillId="0" borderId="18" xfId="452" applyNumberFormat="1" applyFont="1" applyBorder="1" applyAlignment="1">
      <alignment/>
      <protection/>
    </xf>
    <xf numFmtId="3" fontId="0" fillId="0" borderId="18" xfId="445" applyNumberFormat="1" applyFont="1" applyBorder="1" applyAlignment="1">
      <alignment/>
      <protection/>
    </xf>
    <xf numFmtId="0" fontId="0" fillId="0" borderId="12" xfId="445" applyFont="1" applyBorder="1">
      <alignment/>
      <protection/>
    </xf>
    <xf numFmtId="0" fontId="28" fillId="0" borderId="12" xfId="428" applyNumberFormat="1" applyFont="1" applyBorder="1" applyAlignment="1">
      <alignment horizontal="center" vertical="top" wrapText="1"/>
      <protection/>
    </xf>
    <xf numFmtId="0" fontId="26" fillId="0" borderId="63" xfId="428" applyFont="1" applyBorder="1" applyAlignment="1">
      <alignment horizontal="left"/>
      <protection/>
    </xf>
    <xf numFmtId="0" fontId="57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99" fillId="0" borderId="0" xfId="444">
      <alignment/>
      <protection/>
    </xf>
    <xf numFmtId="0" fontId="101" fillId="20" borderId="10" xfId="580" applyAlignment="1">
      <alignment/>
    </xf>
    <xf numFmtId="0" fontId="101" fillId="20" borderId="10" xfId="580" applyAlignment="1">
      <alignment/>
    </xf>
    <xf numFmtId="0" fontId="101" fillId="20" borderId="0" xfId="580" applyFont="1" applyBorder="1" applyAlignment="1">
      <alignment/>
    </xf>
    <xf numFmtId="0" fontId="108" fillId="0" borderId="0" xfId="444" applyFont="1">
      <alignment/>
      <protection/>
    </xf>
    <xf numFmtId="0" fontId="113" fillId="20" borderId="10" xfId="580" applyFont="1" applyAlignment="1">
      <alignment/>
    </xf>
    <xf numFmtId="185" fontId="113" fillId="20" borderId="10" xfId="580" applyNumberFormat="1" applyFont="1" applyAlignment="1">
      <alignment horizontal="left"/>
    </xf>
    <xf numFmtId="0" fontId="113" fillId="20" borderId="10" xfId="580" applyNumberFormat="1" applyFont="1" applyAlignment="1">
      <alignment horizontal="left"/>
    </xf>
    <xf numFmtId="186" fontId="113" fillId="20" borderId="10" xfId="580" applyNumberFormat="1" applyFont="1" applyAlignment="1">
      <alignment horizontal="left"/>
    </xf>
    <xf numFmtId="0" fontId="32" fillId="0" borderId="12" xfId="0" applyFont="1" applyBorder="1" applyAlignment="1">
      <alignment/>
    </xf>
    <xf numFmtId="0" fontId="32" fillId="0" borderId="12" xfId="483" applyFont="1" applyBorder="1">
      <alignment/>
      <protection/>
    </xf>
    <xf numFmtId="0" fontId="32" fillId="0" borderId="12" xfId="483" applyFont="1" applyBorder="1" applyAlignment="1">
      <alignment horizontal="left"/>
      <protection/>
    </xf>
    <xf numFmtId="0" fontId="26" fillId="0" borderId="11" xfId="0" applyFont="1" applyFill="1" applyBorder="1" applyAlignment="1">
      <alignment horizontal="left"/>
    </xf>
    <xf numFmtId="0" fontId="24" fillId="31" borderId="0" xfId="0" applyFont="1" applyFill="1" applyBorder="1" applyAlignment="1">
      <alignment/>
    </xf>
    <xf numFmtId="0" fontId="24" fillId="26" borderId="0" xfId="0" applyFont="1" applyFill="1" applyBorder="1" applyAlignment="1">
      <alignment/>
    </xf>
    <xf numFmtId="0" fontId="30" fillId="0" borderId="23" xfId="445" applyFont="1" applyBorder="1" applyAlignment="1">
      <alignment/>
      <protection/>
    </xf>
    <xf numFmtId="0" fontId="36" fillId="0" borderId="23" xfId="483" applyFont="1" applyFill="1" applyBorder="1">
      <alignment/>
      <protection/>
    </xf>
    <xf numFmtId="0" fontId="0" fillId="0" borderId="23" xfId="445" applyFont="1" applyBorder="1" applyAlignment="1">
      <alignment horizontal="left"/>
      <protection/>
    </xf>
    <xf numFmtId="0" fontId="34" fillId="0" borderId="99" xfId="0" applyFont="1" applyBorder="1" applyAlignment="1">
      <alignment horizontal="center"/>
    </xf>
    <xf numFmtId="168" fontId="34" fillId="0" borderId="63" xfId="0" applyNumberFormat="1" applyFont="1" applyBorder="1" applyAlignment="1">
      <alignment horizontal="center"/>
    </xf>
    <xf numFmtId="0" fontId="26" fillId="0" borderId="94" xfId="0" applyFont="1" applyBorder="1" applyAlignment="1">
      <alignment/>
    </xf>
    <xf numFmtId="0" fontId="33" fillId="0" borderId="16" xfId="446" applyFont="1" applyFill="1" applyBorder="1" applyAlignment="1">
      <alignment/>
      <protection/>
    </xf>
    <xf numFmtId="0" fontId="49" fillId="0" borderId="16" xfId="446" applyFont="1" applyFill="1" applyBorder="1" applyAlignment="1">
      <alignment/>
      <protection/>
    </xf>
    <xf numFmtId="49" fontId="33" fillId="0" borderId="16" xfId="446" applyNumberFormat="1" applyFont="1" applyFill="1" applyBorder="1" applyAlignment="1">
      <alignment horizontal="left"/>
      <protection/>
    </xf>
    <xf numFmtId="168" fontId="34" fillId="0" borderId="16" xfId="0" applyNumberFormat="1" applyFont="1" applyBorder="1" applyAlignment="1">
      <alignment horizontal="center"/>
    </xf>
    <xf numFmtId="0" fontId="33" fillId="0" borderId="12" xfId="446" applyFont="1" applyFill="1" applyBorder="1" applyAlignment="1">
      <alignment/>
      <protection/>
    </xf>
    <xf numFmtId="0" fontId="49" fillId="0" borderId="12" xfId="446" applyFont="1" applyFill="1" applyBorder="1" applyAlignment="1">
      <alignment/>
      <protection/>
    </xf>
    <xf numFmtId="49" fontId="33" fillId="0" borderId="12" xfId="446" applyNumberFormat="1" applyFont="1" applyFill="1" applyBorder="1" applyAlignment="1">
      <alignment horizontal="left"/>
      <protection/>
    </xf>
    <xf numFmtId="0" fontId="37" fillId="0" borderId="12" xfId="446" applyFont="1" applyFill="1" applyBorder="1" applyAlignment="1">
      <alignment/>
      <protection/>
    </xf>
    <xf numFmtId="0" fontId="66" fillId="0" borderId="12" xfId="446" applyFont="1" applyFill="1" applyBorder="1" applyAlignment="1">
      <alignment/>
      <protection/>
    </xf>
    <xf numFmtId="0" fontId="36" fillId="0" borderId="0" xfId="0" applyFont="1" applyBorder="1" applyAlignment="1">
      <alignment horizontal="center"/>
    </xf>
    <xf numFmtId="0" fontId="0" fillId="0" borderId="0" xfId="445" applyFont="1" applyBorder="1" applyAlignment="1">
      <alignment/>
      <protection/>
    </xf>
    <xf numFmtId="0" fontId="30" fillId="0" borderId="19" xfId="445" applyFont="1" applyBorder="1" applyAlignment="1">
      <alignment/>
      <protection/>
    </xf>
    <xf numFmtId="0" fontId="0" fillId="0" borderId="19" xfId="445" applyFont="1" applyBorder="1" applyAlignment="1">
      <alignment/>
      <protection/>
    </xf>
    <xf numFmtId="0" fontId="0" fillId="0" borderId="19" xfId="445" applyFont="1" applyBorder="1" applyAlignment="1">
      <alignment horizontal="left"/>
      <protection/>
    </xf>
    <xf numFmtId="0" fontId="34" fillId="0" borderId="100" xfId="0" applyFont="1" applyBorder="1" applyAlignment="1">
      <alignment horizontal="center"/>
    </xf>
    <xf numFmtId="0" fontId="0" fillId="0" borderId="27" xfId="410" applyFont="1" applyBorder="1" applyAlignment="1">
      <alignment horizontal="center"/>
      <protection/>
    </xf>
    <xf numFmtId="0" fontId="26" fillId="0" borderId="67" xfId="410" applyFont="1" applyBorder="1" applyAlignment="1">
      <alignment horizontal="center"/>
      <protection/>
    </xf>
    <xf numFmtId="0" fontId="26" fillId="0" borderId="65" xfId="410" applyFont="1" applyBorder="1" applyAlignment="1">
      <alignment horizontal="left"/>
      <protection/>
    </xf>
    <xf numFmtId="0" fontId="26" fillId="0" borderId="65" xfId="410" applyFont="1" applyBorder="1" applyAlignment="1">
      <alignment horizontal="left"/>
      <protection/>
    </xf>
    <xf numFmtId="1" fontId="26" fillId="0" borderId="70" xfId="410" applyNumberFormat="1" applyFont="1" applyBorder="1" applyAlignment="1">
      <alignment horizontal="left"/>
      <protection/>
    </xf>
    <xf numFmtId="0" fontId="26" fillId="0" borderId="36" xfId="410" applyFont="1" applyBorder="1" applyAlignment="1">
      <alignment horizontal="center"/>
      <protection/>
    </xf>
    <xf numFmtId="1" fontId="26" fillId="0" borderId="68" xfId="410" applyNumberFormat="1" applyFont="1" applyBorder="1" applyAlignment="1">
      <alignment horizontal="left"/>
      <protection/>
    </xf>
    <xf numFmtId="1" fontId="33" fillId="0" borderId="68" xfId="410" applyNumberFormat="1" applyFont="1" applyBorder="1" applyAlignment="1">
      <alignment horizontal="left" vertical="top" wrapText="1"/>
      <protection/>
    </xf>
    <xf numFmtId="0" fontId="26" fillId="0" borderId="36" xfId="410" applyFont="1" applyBorder="1" applyAlignment="1">
      <alignment horizontal="center"/>
      <protection/>
    </xf>
    <xf numFmtId="0" fontId="26" fillId="0" borderId="68" xfId="410" applyFont="1" applyBorder="1" applyAlignment="1">
      <alignment horizontal="left"/>
      <protection/>
    </xf>
    <xf numFmtId="0" fontId="26" fillId="0" borderId="69" xfId="410" applyFont="1" applyBorder="1" applyAlignment="1">
      <alignment horizontal="center"/>
      <protection/>
    </xf>
    <xf numFmtId="0" fontId="26" fillId="0" borderId="19" xfId="410" applyFont="1" applyBorder="1" applyAlignment="1">
      <alignment horizontal="left"/>
      <protection/>
    </xf>
    <xf numFmtId="0" fontId="26" fillId="0" borderId="37" xfId="410" applyFont="1" applyBorder="1" applyAlignment="1">
      <alignment horizontal="left"/>
      <protection/>
    </xf>
    <xf numFmtId="0" fontId="50" fillId="0" borderId="0" xfId="0" applyFont="1" applyAlignment="1">
      <alignment vertical="center"/>
    </xf>
    <xf numFmtId="0" fontId="26" fillId="0" borderId="12" xfId="0" applyFont="1" applyFill="1" applyBorder="1" applyAlignment="1">
      <alignment horizontal="center"/>
    </xf>
    <xf numFmtId="0" fontId="33" fillId="0" borderId="11" xfId="428" applyFont="1" applyFill="1" applyBorder="1" applyAlignment="1">
      <alignment horizontal="center" vertical="top" wrapText="1"/>
      <protection/>
    </xf>
    <xf numFmtId="0" fontId="52" fillId="26" borderId="12" xfId="428" applyFont="1" applyFill="1" applyBorder="1" applyAlignment="1">
      <alignment/>
      <protection/>
    </xf>
    <xf numFmtId="0" fontId="52" fillId="26" borderId="12" xfId="428" applyFont="1" applyFill="1" applyBorder="1">
      <alignment/>
      <protection/>
    </xf>
    <xf numFmtId="0" fontId="52" fillId="26" borderId="12" xfId="428" applyFont="1" applyFill="1" applyBorder="1" applyAlignment="1">
      <alignment horizontal="center"/>
      <protection/>
    </xf>
    <xf numFmtId="0" fontId="33" fillId="0" borderId="11" xfId="428" applyFont="1" applyBorder="1" applyAlignment="1">
      <alignment horizontal="right" vertical="top" wrapText="1"/>
      <protection/>
    </xf>
    <xf numFmtId="0" fontId="39" fillId="44" borderId="0" xfId="0" applyFont="1" applyFill="1" applyBorder="1" applyAlignment="1">
      <alignment horizontal="center"/>
    </xf>
    <xf numFmtId="0" fontId="34" fillId="44" borderId="0" xfId="0" applyFont="1" applyFill="1" applyBorder="1" applyAlignment="1">
      <alignment horizontal="center"/>
    </xf>
    <xf numFmtId="0" fontId="40" fillId="44" borderId="0" xfId="0" applyFont="1" applyFill="1" applyBorder="1" applyAlignment="1">
      <alignment/>
    </xf>
    <xf numFmtId="0" fontId="79" fillId="0" borderId="15" xfId="0" applyFont="1" applyBorder="1" applyAlignment="1">
      <alignment horizontal="center"/>
    </xf>
    <xf numFmtId="0" fontId="79" fillId="0" borderId="11" xfId="0" applyFont="1" applyBorder="1" applyAlignment="1">
      <alignment horizontal="center"/>
    </xf>
    <xf numFmtId="0" fontId="63" fillId="44" borderId="0" xfId="0" applyFont="1" applyFill="1" applyBorder="1" applyAlignment="1">
      <alignment horizontal="center"/>
    </xf>
    <xf numFmtId="0" fontId="79" fillId="44" borderId="0" xfId="0" applyFont="1" applyFill="1" applyBorder="1" applyAlignment="1">
      <alignment horizontal="center"/>
    </xf>
    <xf numFmtId="0" fontId="43" fillId="44" borderId="0" xfId="0" applyFont="1" applyFill="1" applyBorder="1" applyAlignment="1">
      <alignment horizontal="center"/>
    </xf>
    <xf numFmtId="0" fontId="33" fillId="0" borderId="101" xfId="428" applyFont="1" applyBorder="1" applyAlignment="1">
      <alignment vertical="top" wrapText="1"/>
      <protection/>
    </xf>
    <xf numFmtId="14" fontId="33" fillId="0" borderId="19" xfId="428" applyNumberFormat="1" applyFont="1" applyBorder="1" applyAlignment="1">
      <alignment horizontal="left" vertical="top" wrapText="1"/>
      <protection/>
    </xf>
    <xf numFmtId="0" fontId="33" fillId="0" borderId="19" xfId="428" applyNumberFormat="1" applyFont="1" applyBorder="1" applyAlignment="1">
      <alignment horizontal="center" vertical="top" wrapText="1"/>
      <protection/>
    </xf>
    <xf numFmtId="0" fontId="34" fillId="0" borderId="102" xfId="0" applyFont="1" applyBorder="1" applyAlignment="1">
      <alignment horizontal="center"/>
    </xf>
    <xf numFmtId="0" fontId="33" fillId="0" borderId="23" xfId="428" applyFont="1" applyBorder="1" applyAlignment="1">
      <alignment vertical="top" wrapText="1"/>
      <protection/>
    </xf>
    <xf numFmtId="14" fontId="33" fillId="0" borderId="23" xfId="428" applyNumberFormat="1" applyFont="1" applyBorder="1" applyAlignment="1">
      <alignment horizontal="left" vertical="top" wrapText="1"/>
      <protection/>
    </xf>
    <xf numFmtId="0" fontId="33" fillId="0" borderId="23" xfId="428" applyNumberFormat="1" applyFont="1" applyBorder="1" applyAlignment="1">
      <alignment horizontal="center" vertical="top" wrapText="1"/>
      <protection/>
    </xf>
    <xf numFmtId="0" fontId="26" fillId="0" borderId="19" xfId="428" applyFont="1" applyBorder="1" applyAlignment="1">
      <alignment horizontal="left"/>
      <protection/>
    </xf>
    <xf numFmtId="0" fontId="27" fillId="0" borderId="19" xfId="428" applyFont="1" applyBorder="1" applyAlignment="1">
      <alignment horizontal="left" vertical="center"/>
      <protection/>
    </xf>
    <xf numFmtId="0" fontId="0" fillId="0" borderId="23" xfId="428" applyFont="1" applyBorder="1">
      <alignment/>
      <protection/>
    </xf>
    <xf numFmtId="14" fontId="20" fillId="0" borderId="23" xfId="428" applyNumberFormat="1" applyFont="1" applyBorder="1" applyAlignment="1">
      <alignment vertical="center"/>
      <protection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113" fillId="20" borderId="103" xfId="580" applyFont="1" applyBorder="1" applyAlignment="1">
      <alignment/>
    </xf>
    <xf numFmtId="186" fontId="113" fillId="20" borderId="103" xfId="580" applyNumberFormat="1" applyFont="1" applyBorder="1" applyAlignment="1">
      <alignment horizontal="left"/>
    </xf>
    <xf numFmtId="0" fontId="113" fillId="20" borderId="104" xfId="580" applyFont="1" applyBorder="1" applyAlignment="1">
      <alignment/>
    </xf>
    <xf numFmtId="185" fontId="113" fillId="20" borderId="104" xfId="580" applyNumberFormat="1" applyFont="1" applyBorder="1" applyAlignment="1">
      <alignment horizontal="left"/>
    </xf>
    <xf numFmtId="2" fontId="34" fillId="0" borderId="0" xfId="0" applyNumberFormat="1" applyFont="1" applyBorder="1" applyAlignment="1">
      <alignment horizontal="center"/>
    </xf>
    <xf numFmtId="1" fontId="34" fillId="0" borderId="0" xfId="0" applyNumberFormat="1" applyFont="1" applyFill="1" applyBorder="1" applyAlignment="1">
      <alignment horizontal="center"/>
    </xf>
    <xf numFmtId="0" fontId="106" fillId="0" borderId="0" xfId="0" applyFont="1" applyBorder="1" applyAlignment="1">
      <alignment horizontal="center"/>
    </xf>
    <xf numFmtId="0" fontId="34" fillId="30" borderId="0" xfId="0" applyFont="1" applyFill="1" applyBorder="1" applyAlignment="1">
      <alignment horizontal="center"/>
    </xf>
    <xf numFmtId="0" fontId="49" fillId="0" borderId="14" xfId="445" applyFont="1" applyFill="1" applyBorder="1" applyAlignment="1">
      <alignment/>
      <protection/>
    </xf>
    <xf numFmtId="0" fontId="0" fillId="0" borderId="12" xfId="0" applyFont="1" applyFill="1" applyBorder="1" applyAlignment="1">
      <alignment horizontal="right"/>
    </xf>
    <xf numFmtId="0" fontId="0" fillId="0" borderId="12" xfId="0" applyNumberFormat="1" applyFont="1" applyFill="1" applyBorder="1" applyAlignment="1">
      <alignment horizontal="right"/>
    </xf>
    <xf numFmtId="0" fontId="33" fillId="0" borderId="14" xfId="445" applyFont="1" applyBorder="1" applyAlignment="1">
      <alignment horizontal="left"/>
      <protection/>
    </xf>
    <xf numFmtId="0" fontId="26" fillId="0" borderId="26" xfId="428" applyFont="1" applyBorder="1" applyAlignment="1">
      <alignment horizontal="left"/>
      <protection/>
    </xf>
    <xf numFmtId="0" fontId="33" fillId="0" borderId="63" xfId="445" applyNumberFormat="1" applyFont="1" applyFill="1" applyBorder="1" applyAlignment="1">
      <alignment horizontal="left"/>
      <protection/>
    </xf>
    <xf numFmtId="0" fontId="39" fillId="0" borderId="12" xfId="0" applyFont="1" applyBorder="1" applyAlignment="1">
      <alignment/>
    </xf>
    <xf numFmtId="0" fontId="40" fillId="0" borderId="12" xfId="0" applyFont="1" applyBorder="1" applyAlignment="1">
      <alignment/>
    </xf>
    <xf numFmtId="0" fontId="41" fillId="0" borderId="12" xfId="0" applyFont="1" applyBorder="1" applyAlignment="1">
      <alignment horizontal="right"/>
    </xf>
    <xf numFmtId="0" fontId="78" fillId="0" borderId="12" xfId="268" applyFont="1" applyBorder="1" applyAlignment="1">
      <alignment horizontal="center" vertical="center"/>
      <protection/>
    </xf>
    <xf numFmtId="168" fontId="0" fillId="0" borderId="0" xfId="0" applyNumberFormat="1" applyFont="1" applyAlignment="1">
      <alignment/>
    </xf>
    <xf numFmtId="0" fontId="33" fillId="0" borderId="23" xfId="446" applyFont="1" applyFill="1" applyBorder="1" applyAlignment="1">
      <alignment/>
      <protection/>
    </xf>
    <xf numFmtId="0" fontId="49" fillId="0" borderId="23" xfId="446" applyFont="1" applyFill="1" applyBorder="1" applyAlignment="1">
      <alignment/>
      <protection/>
    </xf>
    <xf numFmtId="49" fontId="33" fillId="0" borderId="23" xfId="446" applyNumberFormat="1" applyFont="1" applyFill="1" applyBorder="1" applyAlignment="1">
      <alignment horizontal="left"/>
      <protection/>
    </xf>
    <xf numFmtId="0" fontId="34" fillId="0" borderId="23" xfId="0" applyFont="1" applyBorder="1" applyAlignment="1">
      <alignment horizontal="center"/>
    </xf>
    <xf numFmtId="168" fontId="63" fillId="0" borderId="0" xfId="0" applyNumberFormat="1" applyFont="1" applyBorder="1" applyAlignment="1">
      <alignment horizontal="center"/>
    </xf>
    <xf numFmtId="0" fontId="34" fillId="0" borderId="105" xfId="0" applyFont="1" applyBorder="1" applyAlignment="1">
      <alignment horizontal="center"/>
    </xf>
    <xf numFmtId="0" fontId="37" fillId="0" borderId="23" xfId="446" applyFont="1" applyFill="1" applyBorder="1" applyAlignment="1">
      <alignment/>
      <protection/>
    </xf>
    <xf numFmtId="0" fontId="66" fillId="0" borderId="23" xfId="446" applyFont="1" applyFill="1" applyBorder="1" applyAlignment="1">
      <alignment/>
      <protection/>
    </xf>
    <xf numFmtId="0" fontId="33" fillId="0" borderId="76" xfId="0" applyFont="1" applyBorder="1" applyAlignment="1">
      <alignment horizontal="left"/>
    </xf>
    <xf numFmtId="0" fontId="26" fillId="0" borderId="76" xfId="0" applyNumberFormat="1" applyFont="1" applyBorder="1" applyAlignment="1">
      <alignment horizontal="left"/>
    </xf>
    <xf numFmtId="0" fontId="33" fillId="0" borderId="76" xfId="413" applyFont="1" applyBorder="1" applyAlignment="1">
      <alignment horizontal="left"/>
      <protection/>
    </xf>
    <xf numFmtId="0" fontId="26" fillId="0" borderId="23" xfId="483" applyFont="1" applyBorder="1">
      <alignment/>
      <protection/>
    </xf>
    <xf numFmtId="0" fontId="0" fillId="0" borderId="19" xfId="0" applyFont="1" applyBorder="1" applyAlignment="1">
      <alignment horizontal="center"/>
    </xf>
    <xf numFmtId="0" fontId="78" fillId="0" borderId="19" xfId="268" applyFont="1" applyBorder="1" applyAlignment="1">
      <alignment horizontal="center" vertical="center"/>
      <protection/>
    </xf>
    <xf numFmtId="49" fontId="33" fillId="0" borderId="19" xfId="446" applyNumberFormat="1" applyFont="1" applyFill="1" applyBorder="1" applyAlignment="1">
      <alignment horizontal="left"/>
      <protection/>
    </xf>
    <xf numFmtId="0" fontId="33" fillId="0" borderId="19" xfId="446" applyFont="1" applyFill="1" applyBorder="1" applyAlignment="1">
      <alignment/>
      <protection/>
    </xf>
    <xf numFmtId="0" fontId="49" fillId="0" borderId="19" xfId="446" applyFont="1" applyFill="1" applyBorder="1" applyAlignment="1">
      <alignment/>
      <protection/>
    </xf>
    <xf numFmtId="0" fontId="1" fillId="0" borderId="19" xfId="445" applyFont="1" applyFill="1" applyBorder="1" applyAlignment="1">
      <alignment vertical="center"/>
      <protection/>
    </xf>
    <xf numFmtId="0" fontId="2" fillId="0" borderId="19" xfId="445" applyFont="1" applyFill="1" applyBorder="1" applyAlignment="1">
      <alignment vertical="center"/>
      <protection/>
    </xf>
    <xf numFmtId="49" fontId="1" fillId="0" borderId="19" xfId="467" applyNumberFormat="1" applyFont="1" applyBorder="1" applyAlignment="1">
      <alignment horizontal="center" vertical="center"/>
      <protection/>
    </xf>
    <xf numFmtId="0" fontId="29" fillId="0" borderId="66" xfId="0" applyFont="1" applyBorder="1" applyAlignment="1">
      <alignment horizontal="center"/>
    </xf>
    <xf numFmtId="0" fontId="22" fillId="0" borderId="106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3" fillId="0" borderId="1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34" fillId="0" borderId="27" xfId="0" applyFont="1" applyFill="1" applyBorder="1" applyAlignment="1">
      <alignment horizontal="center"/>
    </xf>
    <xf numFmtId="0" fontId="0" fillId="0" borderId="15" xfId="436" applyFont="1" applyFill="1" applyBorder="1" applyAlignment="1">
      <alignment horizontal="center"/>
      <protection/>
    </xf>
    <xf numFmtId="0" fontId="0" fillId="0" borderId="27" xfId="436" applyFont="1" applyFill="1" applyBorder="1" applyAlignment="1">
      <alignment horizontal="center"/>
      <protection/>
    </xf>
    <xf numFmtId="0" fontId="114" fillId="0" borderId="12" xfId="0" applyFont="1" applyFill="1" applyBorder="1" applyAlignment="1">
      <alignment horizontal="center"/>
    </xf>
    <xf numFmtId="0" fontId="0" fillId="0" borderId="12" xfId="436" applyFont="1" applyFill="1" applyBorder="1" applyAlignment="1">
      <alignment horizontal="center"/>
      <protection/>
    </xf>
    <xf numFmtId="0" fontId="1" fillId="0" borderId="23" xfId="428" applyFont="1" applyBorder="1" applyAlignment="1">
      <alignment horizontal="left"/>
      <protection/>
    </xf>
    <xf numFmtId="0" fontId="1" fillId="28" borderId="23" xfId="428" applyNumberFormat="1" applyFont="1" applyFill="1" applyBorder="1" applyAlignment="1">
      <alignment horizontal="center"/>
      <protection/>
    </xf>
    <xf numFmtId="0" fontId="36" fillId="26" borderId="23" xfId="483" applyFont="1" applyFill="1" applyBorder="1">
      <alignment/>
      <protection/>
    </xf>
    <xf numFmtId="0" fontId="0" fillId="26" borderId="23" xfId="445" applyFont="1" applyFill="1" applyBorder="1" applyAlignment="1">
      <alignment horizontal="left"/>
      <protection/>
    </xf>
    <xf numFmtId="0" fontId="33" fillId="0" borderId="0" xfId="446" applyFont="1" applyFill="1" applyBorder="1" applyAlignment="1">
      <alignment/>
      <protection/>
    </xf>
    <xf numFmtId="0" fontId="49" fillId="0" borderId="0" xfId="446" applyFont="1" applyFill="1" applyBorder="1" applyAlignment="1">
      <alignment/>
      <protection/>
    </xf>
    <xf numFmtId="0" fontId="0" fillId="0" borderId="23" xfId="410" applyFont="1" applyBorder="1" applyAlignment="1">
      <alignment horizontal="left"/>
      <protection/>
    </xf>
    <xf numFmtId="0" fontId="33" fillId="0" borderId="21" xfId="446" applyFont="1" applyFill="1" applyBorder="1" applyAlignment="1">
      <alignment/>
      <protection/>
    </xf>
    <xf numFmtId="0" fontId="26" fillId="0" borderId="107" xfId="410" applyFont="1" applyBorder="1" applyAlignment="1">
      <alignment horizontal="center"/>
      <protection/>
    </xf>
    <xf numFmtId="1" fontId="0" fillId="0" borderId="0" xfId="0" applyNumberFormat="1" applyFont="1" applyFill="1" applyBorder="1" applyAlignment="1">
      <alignment horizontal="center"/>
    </xf>
    <xf numFmtId="0" fontId="37" fillId="26" borderId="12" xfId="446" applyFont="1" applyFill="1" applyBorder="1" applyAlignment="1">
      <alignment/>
      <protection/>
    </xf>
    <xf numFmtId="0" fontId="66" fillId="26" borderId="12" xfId="446" applyFont="1" applyFill="1" applyBorder="1" applyAlignment="1">
      <alignment/>
      <protection/>
    </xf>
    <xf numFmtId="49" fontId="33" fillId="26" borderId="12" xfId="446" applyNumberFormat="1" applyFont="1" applyFill="1" applyBorder="1" applyAlignment="1">
      <alignment horizontal="left"/>
      <protection/>
    </xf>
    <xf numFmtId="0" fontId="26" fillId="0" borderId="23" xfId="0" applyFont="1" applyBorder="1" applyAlignment="1">
      <alignment/>
    </xf>
    <xf numFmtId="0" fontId="0" fillId="0" borderId="23" xfId="0" applyBorder="1" applyAlignment="1">
      <alignment/>
    </xf>
    <xf numFmtId="0" fontId="26" fillId="0" borderId="19" xfId="0" applyFont="1" applyBorder="1" applyAlignment="1">
      <alignment/>
    </xf>
    <xf numFmtId="0" fontId="80" fillId="0" borderId="12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52" fillId="31" borderId="12" xfId="0" applyFont="1" applyFill="1" applyBorder="1" applyAlignment="1">
      <alignment/>
    </xf>
    <xf numFmtId="0" fontId="35" fillId="26" borderId="12" xfId="0" applyFont="1" applyFill="1" applyBorder="1" applyAlignment="1">
      <alignment horizontal="left"/>
    </xf>
    <xf numFmtId="0" fontId="35" fillId="45" borderId="12" xfId="0" applyFont="1" applyFill="1" applyBorder="1" applyAlignment="1">
      <alignment horizontal="left"/>
    </xf>
    <xf numFmtId="0" fontId="35" fillId="46" borderId="1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57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5" fillId="0" borderId="0" xfId="0" applyFont="1" applyFill="1" applyBorder="1" applyAlignment="1">
      <alignment horizontal="left"/>
    </xf>
    <xf numFmtId="0" fontId="35" fillId="0" borderId="0" xfId="0" applyFont="1" applyBorder="1" applyAlignment="1">
      <alignment horizontal="left"/>
    </xf>
    <xf numFmtId="0" fontId="57" fillId="26" borderId="12" xfId="0" applyFont="1" applyFill="1" applyBorder="1" applyAlignment="1">
      <alignment horizontal="right"/>
    </xf>
    <xf numFmtId="0" fontId="57" fillId="0" borderId="12" xfId="0" applyFont="1" applyFill="1" applyBorder="1" applyAlignment="1">
      <alignment horizontal="right"/>
    </xf>
    <xf numFmtId="20" fontId="37" fillId="0" borderId="23" xfId="0" applyNumberFormat="1" applyFont="1" applyFill="1" applyBorder="1" applyAlignment="1">
      <alignment horizontal="left"/>
    </xf>
    <xf numFmtId="0" fontId="0" fillId="0" borderId="23" xfId="0" applyFont="1" applyFill="1" applyBorder="1" applyAlignment="1">
      <alignment horizontal="right"/>
    </xf>
    <xf numFmtId="0" fontId="1" fillId="0" borderId="23" xfId="0" applyFont="1" applyFill="1" applyBorder="1" applyAlignment="1">
      <alignment horizontal="center"/>
    </xf>
    <xf numFmtId="0" fontId="57" fillId="0" borderId="19" xfId="0" applyFont="1" applyBorder="1" applyAlignment="1">
      <alignment horizontal="right"/>
    </xf>
    <xf numFmtId="0" fontId="60" fillId="26" borderId="19" xfId="0" applyFont="1" applyFill="1" applyBorder="1" applyAlignment="1">
      <alignment wrapText="1"/>
    </xf>
    <xf numFmtId="0" fontId="52" fillId="0" borderId="19" xfId="0" applyFont="1" applyFill="1" applyBorder="1" applyAlignment="1">
      <alignment horizontal="center"/>
    </xf>
    <xf numFmtId="20" fontId="37" fillId="0" borderId="19" xfId="0" applyNumberFormat="1" applyFont="1" applyFill="1" applyBorder="1" applyAlignment="1">
      <alignment horizontal="left"/>
    </xf>
    <xf numFmtId="0" fontId="64" fillId="0" borderId="19" xfId="0" applyFont="1" applyFill="1" applyBorder="1" applyAlignment="1">
      <alignment horizontal="right"/>
    </xf>
    <xf numFmtId="0" fontId="64" fillId="0" borderId="19" xfId="0" applyFont="1" applyFill="1" applyBorder="1" applyAlignment="1">
      <alignment horizontal="center"/>
    </xf>
    <xf numFmtId="0" fontId="0" fillId="0" borderId="23" xfId="0" applyFont="1" applyBorder="1" applyAlignment="1">
      <alignment/>
    </xf>
    <xf numFmtId="0" fontId="39" fillId="25" borderId="11" xfId="0" applyFont="1" applyFill="1" applyBorder="1" applyAlignment="1">
      <alignment horizontal="center"/>
    </xf>
    <xf numFmtId="0" fontId="43" fillId="25" borderId="11" xfId="0" applyFont="1" applyFill="1" applyBorder="1" applyAlignment="1">
      <alignment horizontal="center"/>
    </xf>
    <xf numFmtId="0" fontId="106" fillId="25" borderId="82" xfId="0" applyFont="1" applyFill="1" applyBorder="1" applyAlignment="1">
      <alignment horizontal="center"/>
    </xf>
    <xf numFmtId="1" fontId="34" fillId="25" borderId="39" xfId="0" applyNumberFormat="1" applyFont="1" applyFill="1" applyBorder="1" applyAlignment="1">
      <alignment horizontal="center"/>
    </xf>
    <xf numFmtId="0" fontId="33" fillId="0" borderId="12" xfId="445" applyFont="1" applyFill="1" applyBorder="1" applyAlignment="1">
      <alignment vertical="center"/>
      <protection/>
    </xf>
    <xf numFmtId="0" fontId="49" fillId="0" borderId="12" xfId="445" applyFont="1" applyFill="1" applyBorder="1" applyAlignment="1">
      <alignment vertical="center"/>
      <protection/>
    </xf>
    <xf numFmtId="0" fontId="33" fillId="0" borderId="12" xfId="445" applyFont="1" applyBorder="1" applyAlignment="1">
      <alignment horizontal="left" vertical="center"/>
      <protection/>
    </xf>
    <xf numFmtId="0" fontId="57" fillId="0" borderId="23" xfId="0" applyFont="1" applyBorder="1" applyAlignment="1">
      <alignment horizontal="right"/>
    </xf>
    <xf numFmtId="0" fontId="35" fillId="26" borderId="23" xfId="0" applyFont="1" applyFill="1" applyBorder="1" applyAlignment="1">
      <alignment horizontal="left"/>
    </xf>
    <xf numFmtId="0" fontId="37" fillId="0" borderId="23" xfId="0" applyFont="1" applyFill="1" applyBorder="1" applyAlignment="1">
      <alignment horizontal="center"/>
    </xf>
    <xf numFmtId="0" fontId="0" fillId="0" borderId="23" xfId="483" applyFont="1" applyFill="1" applyBorder="1">
      <alignment/>
      <protection/>
    </xf>
    <xf numFmtId="0" fontId="26" fillId="0" borderId="15" xfId="445" applyFont="1" applyBorder="1" applyAlignment="1">
      <alignment horizontal="center"/>
      <protection/>
    </xf>
    <xf numFmtId="0" fontId="0" fillId="0" borderId="15" xfId="445" applyFont="1" applyBorder="1" applyAlignment="1">
      <alignment horizontal="center"/>
      <protection/>
    </xf>
    <xf numFmtId="0" fontId="0" fillId="0" borderId="48" xfId="445" applyFont="1" applyBorder="1" applyAlignment="1">
      <alignment horizontal="center"/>
      <protection/>
    </xf>
    <xf numFmtId="0" fontId="0" fillId="0" borderId="27" xfId="445" applyFont="1" applyBorder="1" applyAlignment="1">
      <alignment horizontal="center"/>
      <protection/>
    </xf>
    <xf numFmtId="0" fontId="0" fillId="0" borderId="27" xfId="467" applyFont="1" applyBorder="1">
      <alignment/>
      <protection/>
    </xf>
    <xf numFmtId="0" fontId="0" fillId="0" borderId="27" xfId="445" applyFont="1" applyBorder="1">
      <alignment/>
      <protection/>
    </xf>
    <xf numFmtId="0" fontId="25" fillId="0" borderId="16" xfId="445" applyFont="1" applyBorder="1">
      <alignment/>
      <protection/>
    </xf>
    <xf numFmtId="0" fontId="27" fillId="0" borderId="16" xfId="445" applyFont="1" applyBorder="1">
      <alignment/>
      <protection/>
    </xf>
    <xf numFmtId="0" fontId="27" fillId="0" borderId="16" xfId="445" applyFont="1" applyBorder="1" applyAlignment="1">
      <alignment horizontal="left"/>
      <protection/>
    </xf>
    <xf numFmtId="0" fontId="33" fillId="0" borderId="12" xfId="445" applyFont="1" applyFill="1" applyBorder="1" applyAlignment="1">
      <alignment horizontal="center"/>
      <protection/>
    </xf>
    <xf numFmtId="49" fontId="33" fillId="0" borderId="12" xfId="445" applyNumberFormat="1" applyFont="1" applyFill="1" applyBorder="1" applyAlignment="1">
      <alignment horizontal="left"/>
      <protection/>
    </xf>
    <xf numFmtId="0" fontId="33" fillId="0" borderId="12" xfId="445" applyFont="1" applyBorder="1" applyAlignment="1">
      <alignment horizontal="center"/>
      <protection/>
    </xf>
    <xf numFmtId="0" fontId="30" fillId="0" borderId="12" xfId="445" applyFont="1" applyBorder="1" applyAlignment="1">
      <alignment/>
      <protection/>
    </xf>
    <xf numFmtId="0" fontId="26" fillId="0" borderId="12" xfId="445" applyFont="1" applyBorder="1" applyAlignment="1">
      <alignment horizontal="center"/>
      <protection/>
    </xf>
    <xf numFmtId="0" fontId="26" fillId="0" borderId="12" xfId="445" applyFont="1" applyBorder="1" applyAlignment="1">
      <alignment horizontal="left"/>
      <protection/>
    </xf>
    <xf numFmtId="0" fontId="0" fillId="0" borderId="23" xfId="0" applyFont="1" applyBorder="1" applyAlignment="1">
      <alignment horizontal="center"/>
    </xf>
    <xf numFmtId="0" fontId="1" fillId="0" borderId="0" xfId="467" applyFont="1" applyBorder="1" applyAlignment="1">
      <alignment vertical="center"/>
      <protection/>
    </xf>
    <xf numFmtId="49" fontId="1" fillId="0" borderId="0" xfId="467" applyNumberFormat="1" applyFont="1" applyBorder="1" applyAlignment="1">
      <alignment horizontal="center" vertical="center"/>
      <protection/>
    </xf>
    <xf numFmtId="0" fontId="1" fillId="0" borderId="0" xfId="467" applyFont="1" applyBorder="1" applyAlignment="1">
      <alignment horizontal="center" vertical="center"/>
      <protection/>
    </xf>
    <xf numFmtId="0" fontId="1" fillId="0" borderId="19" xfId="467" applyFont="1" applyBorder="1" applyAlignment="1">
      <alignment horizontal="center" vertical="center"/>
      <protection/>
    </xf>
    <xf numFmtId="0" fontId="33" fillId="0" borderId="11" xfId="445" applyFont="1" applyFill="1" applyBorder="1" applyAlignment="1">
      <alignment vertical="center"/>
      <protection/>
    </xf>
    <xf numFmtId="0" fontId="49" fillId="0" borderId="11" xfId="445" applyFont="1" applyFill="1" applyBorder="1" applyAlignment="1">
      <alignment vertical="center"/>
      <protection/>
    </xf>
    <xf numFmtId="49" fontId="33" fillId="0" borderId="11" xfId="445" applyNumberFormat="1" applyFont="1" applyFill="1" applyBorder="1" applyAlignment="1">
      <alignment horizontal="center" vertical="center"/>
      <protection/>
    </xf>
    <xf numFmtId="0" fontId="33" fillId="0" borderId="11" xfId="445" applyFont="1" applyBorder="1" applyAlignment="1">
      <alignment horizontal="left" vertical="center"/>
      <protection/>
    </xf>
    <xf numFmtId="49" fontId="33" fillId="0" borderId="11" xfId="445" applyNumberFormat="1" applyFont="1" applyBorder="1" applyAlignment="1">
      <alignment horizontal="center" vertical="center"/>
      <protection/>
    </xf>
    <xf numFmtId="49" fontId="33" fillId="0" borderId="12" xfId="445" applyNumberFormat="1" applyFont="1" applyBorder="1" applyAlignment="1">
      <alignment horizontal="center" vertical="center"/>
      <protection/>
    </xf>
    <xf numFmtId="0" fontId="33" fillId="0" borderId="16" xfId="445" applyFont="1" applyFill="1" applyBorder="1" applyAlignment="1">
      <alignment vertical="center"/>
      <protection/>
    </xf>
    <xf numFmtId="49" fontId="33" fillId="0" borderId="12" xfId="467" applyNumberFormat="1" applyFont="1" applyBorder="1" applyAlignment="1">
      <alignment horizontal="center" vertical="center"/>
      <protection/>
    </xf>
    <xf numFmtId="0" fontId="33" fillId="0" borderId="19" xfId="467" applyFont="1" applyBorder="1" applyAlignment="1">
      <alignment vertical="center"/>
      <protection/>
    </xf>
    <xf numFmtId="0" fontId="33" fillId="0" borderId="19" xfId="445" applyFont="1" applyFill="1" applyBorder="1" applyAlignment="1">
      <alignment vertical="center"/>
      <protection/>
    </xf>
    <xf numFmtId="0" fontId="49" fillId="0" borderId="19" xfId="445" applyFont="1" applyFill="1" applyBorder="1" applyAlignment="1">
      <alignment vertical="center"/>
      <protection/>
    </xf>
    <xf numFmtId="49" fontId="33" fillId="0" borderId="19" xfId="467" applyNumberFormat="1" applyFont="1" applyBorder="1" applyAlignment="1">
      <alignment horizontal="center" vertical="center"/>
      <protection/>
    </xf>
    <xf numFmtId="0" fontId="33" fillId="0" borderId="0" xfId="467" applyFont="1" applyBorder="1" applyAlignment="1">
      <alignment vertical="center"/>
      <protection/>
    </xf>
    <xf numFmtId="49" fontId="33" fillId="0" borderId="0" xfId="467" applyNumberFormat="1" applyFont="1" applyBorder="1" applyAlignment="1">
      <alignment horizontal="center" vertical="center"/>
      <protection/>
    </xf>
    <xf numFmtId="0" fontId="1" fillId="0" borderId="11" xfId="445" applyNumberFormat="1" applyFont="1" applyFill="1" applyBorder="1" applyAlignment="1">
      <alignment horizontal="center" vertical="center"/>
      <protection/>
    </xf>
    <xf numFmtId="0" fontId="1" fillId="0" borderId="12" xfId="445" applyNumberFormat="1" applyFont="1" applyBorder="1" applyAlignment="1">
      <alignment horizontal="center" vertical="center"/>
      <protection/>
    </xf>
    <xf numFmtId="0" fontId="1" fillId="0" borderId="12" xfId="467" applyNumberFormat="1" applyFont="1" applyBorder="1" applyAlignment="1">
      <alignment horizontal="center" vertical="center"/>
      <protection/>
    </xf>
    <xf numFmtId="0" fontId="1" fillId="0" borderId="12" xfId="446" applyFont="1" applyFill="1" applyBorder="1" applyAlignment="1">
      <alignment/>
      <protection/>
    </xf>
    <xf numFmtId="0" fontId="2" fillId="0" borderId="12" xfId="446" applyFont="1" applyFill="1" applyBorder="1" applyAlignment="1">
      <alignment/>
      <protection/>
    </xf>
    <xf numFmtId="0" fontId="1" fillId="0" borderId="12" xfId="446" applyNumberFormat="1" applyFont="1" applyFill="1" applyBorder="1" applyAlignment="1">
      <alignment horizontal="left"/>
      <protection/>
    </xf>
    <xf numFmtId="0" fontId="1" fillId="0" borderId="0" xfId="446" applyFont="1" applyFill="1" applyBorder="1" applyAlignment="1">
      <alignment/>
      <protection/>
    </xf>
    <xf numFmtId="0" fontId="2" fillId="0" borderId="0" xfId="446" applyFont="1" applyFill="1" applyBorder="1" applyAlignment="1">
      <alignment/>
      <protection/>
    </xf>
    <xf numFmtId="0" fontId="24" fillId="45" borderId="0" xfId="0" applyFont="1" applyFill="1" applyBorder="1" applyAlignment="1">
      <alignment/>
    </xf>
    <xf numFmtId="0" fontId="24" fillId="46" borderId="0" xfId="0" applyFont="1" applyFill="1" applyBorder="1" applyAlignment="1">
      <alignment/>
    </xf>
    <xf numFmtId="16" fontId="52" fillId="0" borderId="12" xfId="0" applyNumberFormat="1" applyFont="1" applyFill="1" applyBorder="1" applyAlignment="1">
      <alignment horizontal="center"/>
    </xf>
    <xf numFmtId="20" fontId="52" fillId="0" borderId="12" xfId="0" applyNumberFormat="1" applyFont="1" applyFill="1" applyBorder="1" applyAlignment="1">
      <alignment horizontal="center" wrapText="1"/>
    </xf>
    <xf numFmtId="0" fontId="0" fillId="46" borderId="0" xfId="0" applyFont="1" applyFill="1" applyBorder="1" applyAlignment="1">
      <alignment horizontal="center"/>
    </xf>
    <xf numFmtId="0" fontId="0" fillId="45" borderId="0" xfId="0" applyFont="1" applyFill="1" applyBorder="1" applyAlignment="1">
      <alignment horizontal="center"/>
    </xf>
    <xf numFmtId="0" fontId="0" fillId="26" borderId="0" xfId="0" applyFont="1" applyFill="1" applyBorder="1" applyAlignment="1">
      <alignment horizontal="center"/>
    </xf>
    <xf numFmtId="0" fontId="0" fillId="31" borderId="0" xfId="0" applyFont="1" applyFill="1" applyBorder="1" applyAlignment="1">
      <alignment horizontal="center"/>
    </xf>
    <xf numFmtId="0" fontId="113" fillId="20" borderId="108" xfId="580" applyFont="1" applyBorder="1" applyAlignment="1">
      <alignment/>
    </xf>
    <xf numFmtId="0" fontId="113" fillId="20" borderId="109" xfId="580" applyFont="1" applyBorder="1" applyAlignment="1">
      <alignment/>
    </xf>
    <xf numFmtId="0" fontId="57" fillId="0" borderId="12" xfId="0" applyFont="1" applyBorder="1" applyAlignment="1">
      <alignment horizontal="left"/>
    </xf>
    <xf numFmtId="0" fontId="47" fillId="0" borderId="12" xfId="0" applyFont="1" applyBorder="1" applyAlignment="1">
      <alignment horizontal="left"/>
    </xf>
    <xf numFmtId="0" fontId="60" fillId="0" borderId="12" xfId="0" applyFont="1" applyFill="1" applyBorder="1" applyAlignment="1">
      <alignment horizontal="left"/>
    </xf>
    <xf numFmtId="0" fontId="47" fillId="0" borderId="12" xfId="0" applyFont="1" applyBorder="1" applyAlignment="1">
      <alignment horizontal="left" wrapText="1"/>
    </xf>
    <xf numFmtId="0" fontId="47" fillId="0" borderId="12" xfId="0" applyFont="1" applyFill="1" applyBorder="1" applyAlignment="1">
      <alignment horizontal="left"/>
    </xf>
    <xf numFmtId="0" fontId="47" fillId="0" borderId="19" xfId="0" applyFont="1" applyBorder="1" applyAlignment="1">
      <alignment horizontal="left"/>
    </xf>
    <xf numFmtId="0" fontId="60" fillId="0" borderId="19" xfId="0" applyFont="1" applyFill="1" applyBorder="1" applyAlignment="1">
      <alignment horizontal="left"/>
    </xf>
    <xf numFmtId="0" fontId="57" fillId="0" borderId="23" xfId="0" applyFont="1" applyBorder="1" applyAlignment="1">
      <alignment horizontal="left"/>
    </xf>
    <xf numFmtId="0" fontId="60" fillId="0" borderId="23" xfId="0" applyFont="1" applyFill="1" applyBorder="1" applyAlignment="1">
      <alignment horizontal="left"/>
    </xf>
    <xf numFmtId="0" fontId="59" fillId="0" borderId="0" xfId="0" applyFont="1" applyFill="1" applyBorder="1" applyAlignment="1">
      <alignment horizontal="left"/>
    </xf>
    <xf numFmtId="0" fontId="59" fillId="0" borderId="0" xfId="0" applyFont="1" applyBorder="1" applyAlignment="1">
      <alignment horizontal="left"/>
    </xf>
    <xf numFmtId="0" fontId="81" fillId="0" borderId="12" xfId="446" applyFont="1" applyFill="1" applyBorder="1" applyAlignment="1">
      <alignment/>
      <protection/>
    </xf>
    <xf numFmtId="0" fontId="82" fillId="0" borderId="12" xfId="446" applyFont="1" applyFill="1" applyBorder="1" applyAlignment="1">
      <alignment/>
      <protection/>
    </xf>
    <xf numFmtId="0" fontId="39" fillId="0" borderId="23" xfId="483" applyFont="1" applyFill="1" applyBorder="1">
      <alignment/>
      <protection/>
    </xf>
    <xf numFmtId="0" fontId="34" fillId="25" borderId="39" xfId="0" applyFont="1" applyFill="1" applyBorder="1" applyAlignment="1">
      <alignment horizontal="center"/>
    </xf>
    <xf numFmtId="0" fontId="37" fillId="0" borderId="12" xfId="0" applyFont="1" applyBorder="1" applyAlignment="1">
      <alignment horizontal="right"/>
    </xf>
    <xf numFmtId="0" fontId="83" fillId="26" borderId="12" xfId="268" applyFont="1" applyFill="1" applyBorder="1" applyAlignment="1">
      <alignment horizontal="left" vertical="center"/>
      <protection/>
    </xf>
    <xf numFmtId="0" fontId="0" fillId="0" borderId="12" xfId="445" applyFont="1" applyBorder="1" applyAlignment="1">
      <alignment horizontal="left"/>
      <protection/>
    </xf>
    <xf numFmtId="0" fontId="26" fillId="0" borderId="23" xfId="0" applyFont="1" applyBorder="1" applyAlignment="1">
      <alignment/>
    </xf>
    <xf numFmtId="0" fontId="1" fillId="0" borderId="23" xfId="446" applyFont="1" applyFill="1" applyBorder="1" applyAlignment="1">
      <alignment/>
      <protection/>
    </xf>
    <xf numFmtId="0" fontId="2" fillId="0" borderId="23" xfId="446" applyFont="1" applyFill="1" applyBorder="1" applyAlignment="1">
      <alignment/>
      <protection/>
    </xf>
    <xf numFmtId="0" fontId="1" fillId="0" borderId="23" xfId="446" applyNumberFormat="1" applyFont="1" applyFill="1" applyBorder="1" applyAlignment="1">
      <alignment horizontal="left"/>
      <protection/>
    </xf>
    <xf numFmtId="0" fontId="26" fillId="0" borderId="15" xfId="0" applyNumberFormat="1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74" fillId="0" borderId="23" xfId="428" applyFont="1" applyBorder="1" applyAlignment="1">
      <alignment horizontal="left"/>
      <protection/>
    </xf>
    <xf numFmtId="0" fontId="0" fillId="0" borderId="12" xfId="445" applyFont="1" applyBorder="1" applyAlignment="1">
      <alignment/>
      <protection/>
    </xf>
    <xf numFmtId="0" fontId="37" fillId="0" borderId="12" xfId="0" applyFont="1" applyFill="1" applyBorder="1" applyAlignment="1">
      <alignment horizontal="right"/>
    </xf>
    <xf numFmtId="0" fontId="60" fillId="26" borderId="0" xfId="446" applyFont="1" applyFill="1" applyBorder="1" applyAlignment="1">
      <alignment/>
      <protection/>
    </xf>
    <xf numFmtId="0" fontId="84" fillId="26" borderId="0" xfId="446" applyFont="1" applyFill="1" applyBorder="1" applyAlignment="1">
      <alignment/>
      <protection/>
    </xf>
    <xf numFmtId="0" fontId="47" fillId="26" borderId="11" xfId="0" applyFont="1" applyFill="1" applyBorder="1" applyAlignment="1">
      <alignment horizontal="left"/>
    </xf>
    <xf numFmtId="0" fontId="47" fillId="26" borderId="0" xfId="0" applyFont="1" applyFill="1" applyBorder="1" applyAlignment="1">
      <alignment horizontal="left"/>
    </xf>
    <xf numFmtId="0" fontId="37" fillId="26" borderId="23" xfId="446" applyFont="1" applyFill="1" applyBorder="1" applyAlignment="1">
      <alignment/>
      <protection/>
    </xf>
    <xf numFmtId="0" fontId="66" fillId="26" borderId="23" xfId="446" applyFont="1" applyFill="1" applyBorder="1" applyAlignment="1">
      <alignment/>
      <protection/>
    </xf>
    <xf numFmtId="49" fontId="33" fillId="26" borderId="23" xfId="446" applyNumberFormat="1" applyFont="1" applyFill="1" applyBorder="1" applyAlignment="1">
      <alignment horizontal="left"/>
      <protection/>
    </xf>
    <xf numFmtId="0" fontId="81" fillId="0" borderId="23" xfId="446" applyFont="1" applyFill="1" applyBorder="1" applyAlignment="1">
      <alignment/>
      <protection/>
    </xf>
    <xf numFmtId="0" fontId="82" fillId="0" borderId="23" xfId="446" applyFont="1" applyFill="1" applyBorder="1" applyAlignment="1">
      <alignment/>
      <protection/>
    </xf>
    <xf numFmtId="0" fontId="1" fillId="0" borderId="110" xfId="428" applyFont="1" applyBorder="1" applyAlignment="1">
      <alignment horizontal="left"/>
      <protection/>
    </xf>
    <xf numFmtId="0" fontId="1" fillId="28" borderId="110" xfId="428" applyNumberFormat="1" applyFont="1" applyFill="1" applyBorder="1" applyAlignment="1">
      <alignment horizontal="center"/>
      <protection/>
    </xf>
    <xf numFmtId="0" fontId="52" fillId="26" borderId="12" xfId="446" applyFont="1" applyFill="1" applyBorder="1" applyAlignment="1">
      <alignment/>
      <protection/>
    </xf>
    <xf numFmtId="0" fontId="85" fillId="26" borderId="12" xfId="446" applyFont="1" applyFill="1" applyBorder="1" applyAlignment="1">
      <alignment/>
      <protection/>
    </xf>
    <xf numFmtId="49" fontId="52" fillId="26" borderId="12" xfId="446" applyNumberFormat="1" applyFont="1" applyFill="1" applyBorder="1" applyAlignment="1">
      <alignment horizontal="left"/>
      <protection/>
    </xf>
    <xf numFmtId="0" fontId="33" fillId="0" borderId="0" xfId="445" applyFont="1" applyFill="1" applyBorder="1">
      <alignment/>
      <protection/>
    </xf>
    <xf numFmtId="0" fontId="33" fillId="0" borderId="16" xfId="0" applyFont="1" applyBorder="1" applyAlignment="1">
      <alignment horizontal="left"/>
    </xf>
    <xf numFmtId="0" fontId="26" fillId="28" borderId="0" xfId="268" applyFont="1" applyFill="1" applyBorder="1" applyAlignment="1">
      <alignment horizontal="left"/>
      <protection/>
    </xf>
    <xf numFmtId="0" fontId="34" fillId="0" borderId="111" xfId="0" applyFont="1" applyBorder="1" applyAlignment="1">
      <alignment horizontal="center"/>
    </xf>
    <xf numFmtId="0" fontId="26" fillId="0" borderId="27" xfId="483" applyFont="1" applyBorder="1">
      <alignment/>
      <protection/>
    </xf>
    <xf numFmtId="0" fontId="26" fillId="0" borderId="110" xfId="483" applyFont="1" applyBorder="1">
      <alignment/>
      <protection/>
    </xf>
    <xf numFmtId="0" fontId="33" fillId="0" borderId="0" xfId="413" applyFont="1" applyBorder="1" applyAlignment="1">
      <alignment horizontal="left"/>
      <protection/>
    </xf>
    <xf numFmtId="0" fontId="37" fillId="26" borderId="12" xfId="0" applyFont="1" applyFill="1" applyBorder="1" applyAlignment="1">
      <alignment horizontal="center"/>
    </xf>
    <xf numFmtId="20" fontId="37" fillId="26" borderId="12" xfId="0" applyNumberFormat="1" applyFont="1" applyFill="1" applyBorder="1" applyAlignment="1">
      <alignment horizontal="left"/>
    </xf>
    <xf numFmtId="0" fontId="64" fillId="26" borderId="12" xfId="0" applyFont="1" applyFill="1" applyBorder="1" applyAlignment="1">
      <alignment horizontal="right"/>
    </xf>
    <xf numFmtId="0" fontId="1" fillId="26" borderId="12" xfId="0" applyFont="1" applyFill="1" applyBorder="1" applyAlignment="1">
      <alignment horizontal="center"/>
    </xf>
    <xf numFmtId="0" fontId="115" fillId="0" borderId="15" xfId="0" applyFont="1" applyFill="1" applyBorder="1" applyAlignment="1">
      <alignment horizontal="center"/>
    </xf>
    <xf numFmtId="0" fontId="115" fillId="0" borderId="11" xfId="0" applyFont="1" applyBorder="1" applyAlignment="1">
      <alignment horizontal="center"/>
    </xf>
    <xf numFmtId="0" fontId="115" fillId="25" borderId="11" xfId="0" applyFont="1" applyFill="1" applyBorder="1" applyAlignment="1">
      <alignment horizontal="center"/>
    </xf>
    <xf numFmtId="0" fontId="115" fillId="44" borderId="0" xfId="0" applyFont="1" applyFill="1" applyBorder="1" applyAlignment="1">
      <alignment horizontal="center"/>
    </xf>
    <xf numFmtId="0" fontId="0" fillId="26" borderId="12" xfId="0" applyFont="1" applyFill="1" applyBorder="1" applyAlignment="1">
      <alignment horizontal="right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170" fontId="44" fillId="0" borderId="38" xfId="412" applyNumberFormat="1" applyFont="1" applyBorder="1" applyAlignment="1">
      <alignment horizontal="center" textRotation="90"/>
      <protection/>
    </xf>
    <xf numFmtId="170" fontId="44" fillId="0" borderId="39" xfId="412" applyNumberFormat="1" applyFont="1" applyBorder="1" applyAlignment="1">
      <alignment horizontal="center" textRotation="90"/>
      <protection/>
    </xf>
    <xf numFmtId="170" fontId="44" fillId="0" borderId="112" xfId="436" applyNumberFormat="1" applyFont="1" applyBorder="1" applyAlignment="1">
      <alignment horizontal="center" textRotation="90"/>
      <protection/>
    </xf>
    <xf numFmtId="170" fontId="44" fillId="0" borderId="113" xfId="436" applyNumberFormat="1" applyFont="1" applyBorder="1" applyAlignment="1">
      <alignment horizontal="center" textRotation="90"/>
      <protection/>
    </xf>
    <xf numFmtId="170" fontId="44" fillId="0" borderId="114" xfId="436" applyNumberFormat="1" applyFont="1" applyBorder="1" applyAlignment="1">
      <alignment horizontal="center" textRotation="90"/>
      <protection/>
    </xf>
    <xf numFmtId="170" fontId="44" fillId="0" borderId="115" xfId="412" applyNumberFormat="1" applyFont="1" applyBorder="1" applyAlignment="1">
      <alignment horizontal="center" textRotation="90"/>
      <protection/>
    </xf>
    <xf numFmtId="0" fontId="0" fillId="0" borderId="0" xfId="0" applyFont="1" applyFill="1" applyBorder="1" applyAlignment="1">
      <alignment horizontal="center"/>
    </xf>
    <xf numFmtId="170" fontId="42" fillId="0" borderId="116" xfId="436" applyNumberFormat="1" applyFont="1" applyBorder="1" applyAlignment="1">
      <alignment horizontal="center" textRotation="90"/>
      <protection/>
    </xf>
    <xf numFmtId="170" fontId="42" fillId="0" borderId="84" xfId="436" applyNumberFormat="1" applyFont="1" applyBorder="1" applyAlignment="1">
      <alignment horizontal="center" textRotation="90"/>
      <protection/>
    </xf>
    <xf numFmtId="170" fontId="42" fillId="0" borderId="85" xfId="436" applyNumberFormat="1" applyFont="1" applyBorder="1" applyAlignment="1">
      <alignment horizontal="center" textRotation="90"/>
      <protection/>
    </xf>
    <xf numFmtId="170" fontId="44" fillId="0" borderId="0" xfId="412" applyNumberFormat="1" applyFont="1" applyBorder="1" applyAlignment="1">
      <alignment horizontal="center" textRotation="90"/>
      <protection/>
    </xf>
    <xf numFmtId="0" fontId="39" fillId="0" borderId="78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66" xfId="0" applyFont="1" applyBorder="1" applyAlignment="1">
      <alignment horizontal="center"/>
    </xf>
    <xf numFmtId="0" fontId="39" fillId="0" borderId="32" xfId="0" applyFont="1" applyBorder="1" applyAlignment="1">
      <alignment horizontal="center"/>
    </xf>
    <xf numFmtId="0" fontId="39" fillId="0" borderId="31" xfId="0" applyFont="1" applyBorder="1" applyAlignment="1">
      <alignment horizontal="center"/>
    </xf>
    <xf numFmtId="0" fontId="39" fillId="0" borderId="81" xfId="0" applyFont="1" applyBorder="1" applyAlignment="1">
      <alignment horizontal="center"/>
    </xf>
    <xf numFmtId="0" fontId="61" fillId="31" borderId="117" xfId="0" applyFont="1" applyFill="1" applyBorder="1" applyAlignment="1">
      <alignment horizontal="center"/>
    </xf>
    <xf numFmtId="0" fontId="61" fillId="31" borderId="93" xfId="0" applyFont="1" applyFill="1" applyBorder="1" applyAlignment="1">
      <alignment horizontal="center"/>
    </xf>
    <xf numFmtId="0" fontId="61" fillId="31" borderId="118" xfId="0" applyFont="1" applyFill="1" applyBorder="1" applyAlignment="1">
      <alignment horizontal="center"/>
    </xf>
    <xf numFmtId="0" fontId="39" fillId="0" borderId="117" xfId="0" applyFont="1" applyBorder="1" applyAlignment="1">
      <alignment horizontal="center"/>
    </xf>
    <xf numFmtId="0" fontId="39" fillId="0" borderId="93" xfId="0" applyFont="1" applyBorder="1" applyAlignment="1">
      <alignment horizontal="center"/>
    </xf>
    <xf numFmtId="0" fontId="39" fillId="0" borderId="118" xfId="0" applyFont="1" applyBorder="1" applyAlignment="1">
      <alignment horizontal="center"/>
    </xf>
    <xf numFmtId="0" fontId="39" fillId="0" borderId="40" xfId="0" applyFont="1" applyBorder="1" applyAlignment="1">
      <alignment horizontal="center"/>
    </xf>
    <xf numFmtId="0" fontId="39" fillId="0" borderId="79" xfId="0" applyFont="1" applyBorder="1" applyAlignment="1">
      <alignment horizontal="center"/>
    </xf>
    <xf numFmtId="0" fontId="39" fillId="0" borderId="80" xfId="0" applyFont="1" applyBorder="1" applyAlignment="1">
      <alignment horizontal="center"/>
    </xf>
    <xf numFmtId="0" fontId="65" fillId="0" borderId="32" xfId="0" applyFont="1" applyBorder="1" applyAlignment="1">
      <alignment horizontal="center"/>
    </xf>
    <xf numFmtId="0" fontId="65" fillId="0" borderId="31" xfId="0" applyFont="1" applyBorder="1" applyAlignment="1">
      <alignment horizontal="center"/>
    </xf>
    <xf numFmtId="0" fontId="65" fillId="0" borderId="81" xfId="0" applyFont="1" applyBorder="1" applyAlignment="1">
      <alignment horizontal="center"/>
    </xf>
    <xf numFmtId="0" fontId="0" fillId="25" borderId="40" xfId="0" applyFont="1" applyFill="1" applyBorder="1" applyAlignment="1">
      <alignment horizontal="center"/>
    </xf>
    <xf numFmtId="0" fontId="0" fillId="25" borderId="78" xfId="0" applyFont="1" applyFill="1" applyBorder="1" applyAlignment="1">
      <alignment horizontal="center"/>
    </xf>
    <xf numFmtId="0" fontId="0" fillId="25" borderId="32" xfId="0" applyFont="1" applyFill="1" applyBorder="1" applyAlignment="1">
      <alignment horizontal="center"/>
    </xf>
    <xf numFmtId="0" fontId="0" fillId="25" borderId="79" xfId="0" applyFont="1" applyFill="1" applyBorder="1" applyAlignment="1">
      <alignment horizontal="center"/>
    </xf>
    <xf numFmtId="0" fontId="0" fillId="25" borderId="0" xfId="0" applyFont="1" applyFill="1" applyBorder="1" applyAlignment="1">
      <alignment horizontal="center"/>
    </xf>
    <xf numFmtId="0" fontId="0" fillId="25" borderId="31" xfId="0" applyFont="1" applyFill="1" applyBorder="1" applyAlignment="1">
      <alignment horizontal="center"/>
    </xf>
    <xf numFmtId="0" fontId="0" fillId="25" borderId="80" xfId="0" applyFont="1" applyFill="1" applyBorder="1" applyAlignment="1">
      <alignment horizontal="center"/>
    </xf>
    <xf numFmtId="0" fontId="0" fillId="25" borderId="66" xfId="0" applyFont="1" applyFill="1" applyBorder="1" applyAlignment="1">
      <alignment horizontal="center"/>
    </xf>
    <xf numFmtId="0" fontId="0" fillId="25" borderId="81" xfId="0" applyFont="1" applyFill="1" applyBorder="1" applyAlignment="1">
      <alignment horizontal="center"/>
    </xf>
    <xf numFmtId="0" fontId="67" fillId="0" borderId="32" xfId="0" applyFont="1" applyBorder="1" applyAlignment="1">
      <alignment horizontal="center"/>
    </xf>
    <xf numFmtId="0" fontId="67" fillId="0" borderId="31" xfId="0" applyFont="1" applyBorder="1" applyAlignment="1">
      <alignment horizontal="center"/>
    </xf>
    <xf numFmtId="0" fontId="67" fillId="0" borderId="81" xfId="0" applyFont="1" applyBorder="1" applyAlignment="1">
      <alignment horizontal="center"/>
    </xf>
    <xf numFmtId="0" fontId="61" fillId="26" borderId="117" xfId="0" applyFont="1" applyFill="1" applyBorder="1" applyAlignment="1">
      <alignment horizontal="center"/>
    </xf>
    <xf numFmtId="0" fontId="61" fillId="26" borderId="93" xfId="0" applyFont="1" applyFill="1" applyBorder="1" applyAlignment="1">
      <alignment horizontal="center"/>
    </xf>
    <xf numFmtId="0" fontId="61" fillId="26" borderId="118" xfId="0" applyFont="1" applyFill="1" applyBorder="1" applyAlignment="1">
      <alignment horizontal="center"/>
    </xf>
    <xf numFmtId="0" fontId="61" fillId="45" borderId="117" xfId="0" applyFont="1" applyFill="1" applyBorder="1" applyAlignment="1">
      <alignment horizontal="center"/>
    </xf>
    <xf numFmtId="0" fontId="61" fillId="45" borderId="93" xfId="0" applyFont="1" applyFill="1" applyBorder="1" applyAlignment="1">
      <alignment horizontal="center"/>
    </xf>
    <xf numFmtId="0" fontId="61" fillId="45" borderId="118" xfId="0" applyFont="1" applyFill="1" applyBorder="1" applyAlignment="1">
      <alignment horizontal="center"/>
    </xf>
    <xf numFmtId="0" fontId="61" fillId="46" borderId="117" xfId="0" applyFont="1" applyFill="1" applyBorder="1" applyAlignment="1">
      <alignment horizontal="center"/>
    </xf>
    <xf numFmtId="0" fontId="61" fillId="46" borderId="93" xfId="0" applyFont="1" applyFill="1" applyBorder="1" applyAlignment="1">
      <alignment horizontal="center"/>
    </xf>
    <xf numFmtId="0" fontId="61" fillId="46" borderId="118" xfId="0" applyFont="1" applyFill="1" applyBorder="1" applyAlignment="1">
      <alignment horizontal="center"/>
    </xf>
    <xf numFmtId="3" fontId="0" fillId="0" borderId="55" xfId="428" applyNumberFormat="1" applyFont="1" applyBorder="1" applyAlignment="1">
      <alignment horizontal="center"/>
      <protection/>
    </xf>
    <xf numFmtId="0" fontId="30" fillId="0" borderId="0" xfId="428" applyFont="1" applyBorder="1" applyAlignment="1">
      <alignment/>
      <protection/>
    </xf>
    <xf numFmtId="0" fontId="19" fillId="0" borderId="98" xfId="428" applyFont="1" applyBorder="1" applyAlignment="1">
      <alignment/>
      <protection/>
    </xf>
    <xf numFmtId="0" fontId="19" fillId="0" borderId="98" xfId="428" applyFont="1" applyBorder="1" applyAlignment="1">
      <alignment horizontal="center"/>
      <protection/>
    </xf>
    <xf numFmtId="0" fontId="25" fillId="0" borderId="52" xfId="428" applyFont="1" applyBorder="1" applyAlignment="1">
      <alignment/>
      <protection/>
    </xf>
    <xf numFmtId="0" fontId="25" fillId="0" borderId="17" xfId="428" applyFont="1" applyBorder="1" applyAlignment="1">
      <alignment/>
      <protection/>
    </xf>
    <xf numFmtId="0" fontId="25" fillId="0" borderId="53" xfId="428" applyFont="1" applyBorder="1" applyAlignment="1">
      <alignment/>
      <protection/>
    </xf>
    <xf numFmtId="0" fontId="99" fillId="0" borderId="54" xfId="428" applyBorder="1" applyAlignment="1">
      <alignment/>
      <protection/>
    </xf>
    <xf numFmtId="0" fontId="0" fillId="0" borderId="54" xfId="428" applyFont="1" applyBorder="1" applyAlignment="1">
      <alignment/>
      <protection/>
    </xf>
    <xf numFmtId="0" fontId="31" fillId="0" borderId="18" xfId="269" applyNumberFormat="1" applyFill="1" applyBorder="1" applyAlignment="1" applyProtection="1">
      <alignment/>
      <protection/>
    </xf>
    <xf numFmtId="0" fontId="0" fillId="0" borderId="18" xfId="428" applyNumberFormat="1" applyFont="1" applyFill="1" applyBorder="1" applyAlignment="1" applyProtection="1">
      <alignment/>
      <protection/>
    </xf>
    <xf numFmtId="0" fontId="30" fillId="0" borderId="0" xfId="428" applyFont="1" applyBorder="1" applyAlignment="1">
      <alignment wrapText="1"/>
      <protection/>
    </xf>
    <xf numFmtId="0" fontId="26" fillId="0" borderId="12" xfId="428" applyFont="1" applyBorder="1" applyAlignment="1">
      <alignment horizontal="center"/>
      <protection/>
    </xf>
    <xf numFmtId="0" fontId="24" fillId="0" borderId="98" xfId="428" applyFont="1" applyBorder="1" applyAlignment="1">
      <alignment horizontal="center"/>
      <protection/>
    </xf>
    <xf numFmtId="0" fontId="25" fillId="0" borderId="52" xfId="410" applyFont="1" applyBorder="1" applyAlignment="1">
      <alignment/>
      <protection/>
    </xf>
    <xf numFmtId="0" fontId="19" fillId="0" borderId="98" xfId="410" applyFont="1" applyBorder="1" applyAlignment="1">
      <alignment/>
      <protection/>
    </xf>
    <xf numFmtId="0" fontId="25" fillId="0" borderId="17" xfId="410" applyFont="1" applyBorder="1" applyAlignment="1">
      <alignment/>
      <protection/>
    </xf>
    <xf numFmtId="3" fontId="0" fillId="0" borderId="55" xfId="410" applyNumberFormat="1" applyFont="1" applyBorder="1" applyAlignment="1">
      <alignment horizontal="center"/>
      <protection/>
    </xf>
    <xf numFmtId="0" fontId="30" fillId="0" borderId="0" xfId="410" applyFont="1" applyBorder="1" applyAlignment="1">
      <alignment/>
      <protection/>
    </xf>
    <xf numFmtId="0" fontId="0" fillId="0" borderId="54" xfId="410" applyBorder="1" applyAlignment="1">
      <alignment/>
      <protection/>
    </xf>
    <xf numFmtId="0" fontId="0" fillId="0" borderId="54" xfId="410" applyFont="1" applyBorder="1" applyAlignment="1">
      <alignment/>
      <protection/>
    </xf>
    <xf numFmtId="0" fontId="0" fillId="0" borderId="18" xfId="410" applyNumberFormat="1" applyFont="1" applyFill="1" applyBorder="1" applyAlignment="1" applyProtection="1">
      <alignment/>
      <protection/>
    </xf>
    <xf numFmtId="0" fontId="19" fillId="0" borderId="98" xfId="410" applyFont="1" applyBorder="1" applyAlignment="1">
      <alignment horizontal="center"/>
      <protection/>
    </xf>
    <xf numFmtId="0" fontId="25" fillId="0" borderId="53" xfId="410" applyFont="1" applyBorder="1" applyAlignment="1">
      <alignment/>
      <protection/>
    </xf>
    <xf numFmtId="0" fontId="24" fillId="0" borderId="98" xfId="410" applyFont="1" applyBorder="1" applyAlignment="1">
      <alignment horizontal="center"/>
      <protection/>
    </xf>
    <xf numFmtId="0" fontId="30" fillId="0" borderId="0" xfId="410" applyFont="1" applyBorder="1" applyAlignment="1">
      <alignment wrapText="1"/>
      <protection/>
    </xf>
    <xf numFmtId="0" fontId="108" fillId="0" borderId="119" xfId="444" applyFont="1" applyBorder="1" applyAlignment="1">
      <alignment horizontal="center"/>
      <protection/>
    </xf>
    <xf numFmtId="0" fontId="98" fillId="20" borderId="10" xfId="276" applyFill="1" applyBorder="1" applyAlignment="1">
      <alignment horizontal="center"/>
    </xf>
    <xf numFmtId="0" fontId="101" fillId="20" borderId="10" xfId="580" applyAlignment="1">
      <alignment horizontal="center"/>
    </xf>
    <xf numFmtId="3" fontId="101" fillId="20" borderId="10" xfId="580" applyNumberFormat="1" applyAlignment="1">
      <alignment horizontal="center"/>
    </xf>
    <xf numFmtId="0" fontId="108" fillId="26" borderId="0" xfId="444" applyFont="1" applyFill="1" applyAlignment="1">
      <alignment horizontal="center"/>
      <protection/>
    </xf>
    <xf numFmtId="0" fontId="99" fillId="0" borderId="0" xfId="444" applyAlignment="1">
      <alignment horizontal="center"/>
      <protection/>
    </xf>
    <xf numFmtId="0" fontId="108" fillId="47" borderId="0" xfId="444" applyFont="1" applyFill="1" applyAlignment="1">
      <alignment horizontal="center"/>
      <protection/>
    </xf>
    <xf numFmtId="0" fontId="108" fillId="0" borderId="0" xfId="444" applyFont="1" applyAlignment="1">
      <alignment horizontal="center"/>
      <protection/>
    </xf>
    <xf numFmtId="0" fontId="0" fillId="0" borderId="120" xfId="445" applyFont="1" applyBorder="1" applyAlignment="1">
      <alignment horizontal="center" vertical="center"/>
      <protection/>
    </xf>
    <xf numFmtId="0" fontId="0" fillId="0" borderId="121" xfId="445" applyFont="1" applyBorder="1" applyAlignment="1">
      <alignment horizontal="center" vertical="center"/>
      <protection/>
    </xf>
    <xf numFmtId="49" fontId="116" fillId="0" borderId="122" xfId="269" applyNumberFormat="1" applyFont="1" applyFill="1" applyBorder="1" applyAlignment="1" applyProtection="1">
      <alignment horizontal="center" vertical="center"/>
      <protection/>
    </xf>
    <xf numFmtId="49" fontId="116" fillId="0" borderId="121" xfId="269" applyNumberFormat="1" applyFont="1" applyFill="1" applyBorder="1" applyAlignment="1" applyProtection="1">
      <alignment horizontal="center" vertical="center"/>
      <protection/>
    </xf>
    <xf numFmtId="49" fontId="77" fillId="0" borderId="14" xfId="445" applyNumberFormat="1" applyFont="1" applyBorder="1" applyAlignment="1">
      <alignment horizontal="center" vertical="center"/>
      <protection/>
    </xf>
    <xf numFmtId="49" fontId="77" fillId="0" borderId="15" xfId="445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/>
    </xf>
    <xf numFmtId="0" fontId="30" fillId="0" borderId="0" xfId="0" applyFont="1" applyBorder="1" applyAlignment="1">
      <alignment/>
    </xf>
    <xf numFmtId="0" fontId="19" fillId="0" borderId="98" xfId="0" applyFont="1" applyBorder="1" applyAlignment="1">
      <alignment/>
    </xf>
    <xf numFmtId="0" fontId="25" fillId="0" borderId="52" xfId="0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53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18" xfId="0" applyNumberFormat="1" applyFont="1" applyFill="1" applyBorder="1" applyAlignment="1" applyProtection="1">
      <alignment/>
      <protection/>
    </xf>
    <xf numFmtId="3" fontId="0" fillId="0" borderId="55" xfId="0" applyNumberFormat="1" applyFont="1" applyBorder="1" applyAlignment="1">
      <alignment horizontal="left"/>
    </xf>
    <xf numFmtId="0" fontId="0" fillId="0" borderId="54" xfId="0" applyBorder="1" applyAlignment="1">
      <alignment/>
    </xf>
    <xf numFmtId="0" fontId="56" fillId="0" borderId="18" xfId="269" applyNumberFormat="1" applyFont="1" applyFill="1" applyBorder="1" applyAlignment="1" applyProtection="1">
      <alignment/>
      <protection/>
    </xf>
    <xf numFmtId="0" fontId="27" fillId="0" borderId="11" xfId="0" applyFont="1" applyBorder="1" applyAlignment="1">
      <alignment horizontal="center"/>
    </xf>
    <xf numFmtId="0" fontId="36" fillId="0" borderId="98" xfId="0" applyFont="1" applyBorder="1" applyAlignment="1">
      <alignment/>
    </xf>
    <xf numFmtId="0" fontId="30" fillId="0" borderId="0" xfId="483" applyFont="1" applyBorder="1" applyAlignment="1">
      <alignment shrinkToFit="1"/>
      <protection/>
    </xf>
    <xf numFmtId="0" fontId="0" fillId="0" borderId="0" xfId="483" applyAlignment="1">
      <alignment/>
      <protection/>
    </xf>
    <xf numFmtId="0" fontId="0" fillId="0" borderId="0" xfId="483" applyFont="1" applyBorder="1" applyAlignment="1">
      <alignment shrinkToFit="1"/>
      <protection/>
    </xf>
    <xf numFmtId="0" fontId="0" fillId="0" borderId="38" xfId="483" applyBorder="1" applyAlignment="1">
      <alignment/>
      <protection/>
    </xf>
    <xf numFmtId="0" fontId="0" fillId="0" borderId="39" xfId="483" applyBorder="1" applyAlignment="1">
      <alignment/>
      <protection/>
    </xf>
    <xf numFmtId="0" fontId="0" fillId="0" borderId="115" xfId="483" applyBorder="1" applyAlignment="1">
      <alignment/>
      <protection/>
    </xf>
    <xf numFmtId="3" fontId="0" fillId="0" borderId="19" xfId="483" applyNumberFormat="1" applyBorder="1" applyAlignment="1">
      <alignment/>
      <protection/>
    </xf>
    <xf numFmtId="0" fontId="0" fillId="0" borderId="19" xfId="483" applyBorder="1" applyAlignment="1">
      <alignment/>
      <protection/>
    </xf>
    <xf numFmtId="0" fontId="0" fillId="0" borderId="37" xfId="483" applyBorder="1" applyAlignment="1">
      <alignment/>
      <protection/>
    </xf>
    <xf numFmtId="0" fontId="25" fillId="0" borderId="65" xfId="483" applyFont="1" applyBorder="1" applyAlignment="1">
      <alignment/>
      <protection/>
    </xf>
    <xf numFmtId="0" fontId="0" fillId="0" borderId="69" xfId="483" applyBorder="1" applyAlignment="1">
      <alignment/>
      <protection/>
    </xf>
    <xf numFmtId="0" fontId="25" fillId="0" borderId="70" xfId="483" applyFont="1" applyBorder="1" applyAlignment="1">
      <alignment/>
      <protection/>
    </xf>
    <xf numFmtId="0" fontId="31" fillId="0" borderId="19" xfId="269" applyBorder="1" applyAlignment="1" applyProtection="1">
      <alignment/>
      <protection/>
    </xf>
    <xf numFmtId="0" fontId="25" fillId="0" borderId="67" xfId="483" applyFont="1" applyBorder="1" applyAlignment="1">
      <alignment/>
      <protection/>
    </xf>
    <xf numFmtId="0" fontId="0" fillId="0" borderId="65" xfId="483" applyBorder="1" applyAlignment="1">
      <alignment/>
      <protection/>
    </xf>
    <xf numFmtId="0" fontId="0" fillId="0" borderId="40" xfId="483" applyBorder="1" applyAlignment="1">
      <alignment/>
      <protection/>
    </xf>
    <xf numFmtId="0" fontId="0" fillId="0" borderId="78" xfId="483" applyBorder="1" applyAlignment="1">
      <alignment/>
      <protection/>
    </xf>
    <xf numFmtId="0" fontId="0" fillId="0" borderId="32" xfId="483" applyBorder="1" applyAlignment="1">
      <alignment/>
      <protection/>
    </xf>
    <xf numFmtId="0" fontId="0" fillId="0" borderId="80" xfId="483" applyBorder="1" applyAlignment="1">
      <alignment/>
      <protection/>
    </xf>
    <xf numFmtId="0" fontId="0" fillId="0" borderId="66" xfId="483" applyBorder="1" applyAlignment="1">
      <alignment/>
      <protection/>
    </xf>
    <xf numFmtId="0" fontId="0" fillId="0" borderId="81" xfId="483" applyBorder="1" applyAlignment="1">
      <alignment/>
      <protection/>
    </xf>
    <xf numFmtId="0" fontId="30" fillId="0" borderId="0" xfId="483" applyFont="1" applyAlignment="1">
      <alignment wrapText="1"/>
      <protection/>
    </xf>
    <xf numFmtId="0" fontId="30" fillId="0" borderId="0" xfId="483" applyFont="1" applyAlignment="1">
      <alignment/>
      <protection/>
    </xf>
    <xf numFmtId="0" fontId="27" fillId="0" borderId="65" xfId="483" applyFont="1" applyBorder="1" applyAlignment="1">
      <alignment horizontal="center"/>
      <protection/>
    </xf>
    <xf numFmtId="0" fontId="27" fillId="0" borderId="70" xfId="483" applyFont="1" applyBorder="1" applyAlignment="1">
      <alignment horizontal="center"/>
      <protection/>
    </xf>
    <xf numFmtId="0" fontId="0" fillId="0" borderId="38" xfId="483" applyFont="1" applyBorder="1" applyAlignment="1">
      <alignment/>
      <protection/>
    </xf>
    <xf numFmtId="0" fontId="0" fillId="0" borderId="69" xfId="483" applyFont="1" applyBorder="1" applyAlignment="1">
      <alignment/>
      <protection/>
    </xf>
    <xf numFmtId="0" fontId="0" fillId="0" borderId="40" xfId="483" applyFont="1" applyBorder="1" applyAlignment="1">
      <alignment/>
      <protection/>
    </xf>
    <xf numFmtId="0" fontId="0" fillId="0" borderId="54" xfId="428" applyFont="1" applyBorder="1" applyAlignment="1">
      <alignment/>
      <protection/>
    </xf>
    <xf numFmtId="0" fontId="31" fillId="0" borderId="18" xfId="270" applyNumberFormat="1" applyFont="1" applyFill="1" applyBorder="1" applyAlignment="1" applyProtection="1">
      <alignment/>
      <protection/>
    </xf>
    <xf numFmtId="3" fontId="0" fillId="0" borderId="55" xfId="428" applyNumberFormat="1" applyFont="1" applyBorder="1" applyAlignment="1">
      <alignment horizontal="center"/>
      <protection/>
    </xf>
    <xf numFmtId="0" fontId="26" fillId="0" borderId="11" xfId="428" applyFont="1" applyBorder="1" applyAlignment="1">
      <alignment horizontal="center"/>
      <protection/>
    </xf>
    <xf numFmtId="0" fontId="36" fillId="0" borderId="98" xfId="428" applyFont="1" applyFill="1" applyBorder="1" applyAlignment="1">
      <alignment horizontal="center" vertical="center"/>
      <protection/>
    </xf>
    <xf numFmtId="0" fontId="19" fillId="48" borderId="98" xfId="428" applyFont="1" applyFill="1" applyBorder="1" applyAlignment="1">
      <alignment/>
      <protection/>
    </xf>
    <xf numFmtId="0" fontId="25" fillId="0" borderId="123" xfId="445" applyFont="1" applyBorder="1" applyAlignment="1">
      <alignment horizontal="left"/>
      <protection/>
    </xf>
    <xf numFmtId="0" fontId="25" fillId="0" borderId="124" xfId="445" applyFont="1" applyBorder="1" applyAlignment="1">
      <alignment horizontal="left"/>
      <protection/>
    </xf>
    <xf numFmtId="0" fontId="25" fillId="0" borderId="125" xfId="445" applyFont="1" applyBorder="1" applyAlignment="1">
      <alignment horizontal="left"/>
      <protection/>
    </xf>
    <xf numFmtId="0" fontId="25" fillId="0" borderId="126" xfId="445" applyFont="1" applyBorder="1" applyAlignment="1">
      <alignment horizontal="left"/>
      <protection/>
    </xf>
    <xf numFmtId="0" fontId="25" fillId="0" borderId="127" xfId="445" applyFont="1" applyBorder="1" applyAlignment="1">
      <alignment horizontal="left"/>
      <protection/>
    </xf>
    <xf numFmtId="0" fontId="0" fillId="0" borderId="128" xfId="445" applyFont="1" applyBorder="1" applyAlignment="1">
      <alignment horizontal="left"/>
      <protection/>
    </xf>
    <xf numFmtId="0" fontId="0" fillId="0" borderId="100" xfId="445" applyFont="1" applyBorder="1" applyAlignment="1">
      <alignment horizontal="left"/>
      <protection/>
    </xf>
    <xf numFmtId="0" fontId="0" fillId="0" borderId="129" xfId="445" applyFont="1" applyBorder="1" applyAlignment="1">
      <alignment horizontal="left"/>
      <protection/>
    </xf>
    <xf numFmtId="0" fontId="0" fillId="0" borderId="130" xfId="445" applyFont="1" applyBorder="1" applyAlignment="1">
      <alignment horizontal="left"/>
      <protection/>
    </xf>
    <xf numFmtId="0" fontId="0" fillId="0" borderId="131" xfId="445" applyFont="1" applyBorder="1" applyAlignment="1">
      <alignment horizontal="left"/>
      <protection/>
    </xf>
    <xf numFmtId="0" fontId="25" fillId="0" borderId="132" xfId="445" applyFont="1" applyBorder="1" applyAlignment="1">
      <alignment horizontal="left"/>
      <protection/>
    </xf>
    <xf numFmtId="0" fontId="25" fillId="0" borderId="35" xfId="445" applyFont="1" applyBorder="1" applyAlignment="1">
      <alignment horizontal="left"/>
      <protection/>
    </xf>
    <xf numFmtId="0" fontId="25" fillId="0" borderId="133" xfId="445" applyFont="1" applyBorder="1" applyAlignment="1">
      <alignment horizontal="left"/>
      <protection/>
    </xf>
    <xf numFmtId="0" fontId="0" fillId="0" borderId="128" xfId="0" applyFont="1" applyBorder="1" applyAlignment="1">
      <alignment horizontal="left"/>
    </xf>
    <xf numFmtId="0" fontId="0" fillId="0" borderId="100" xfId="0" applyFont="1" applyBorder="1" applyAlignment="1">
      <alignment horizontal="left"/>
    </xf>
    <xf numFmtId="0" fontId="0" fillId="0" borderId="134" xfId="0" applyBorder="1" applyAlignment="1">
      <alignment horizontal="left"/>
    </xf>
    <xf numFmtId="0" fontId="0" fillId="0" borderId="66" xfId="0" applyBorder="1" applyAlignment="1">
      <alignment horizontal="left"/>
    </xf>
    <xf numFmtId="0" fontId="0" fillId="0" borderId="81" xfId="0" applyBorder="1" applyAlignment="1">
      <alignment horizontal="left"/>
    </xf>
    <xf numFmtId="0" fontId="70" fillId="49" borderId="76" xfId="0" applyFont="1" applyFill="1" applyBorder="1" applyAlignment="1">
      <alignment horizontal="left"/>
    </xf>
    <xf numFmtId="0" fontId="48" fillId="0" borderId="76" xfId="0" applyFont="1" applyBorder="1" applyAlignment="1">
      <alignment horizontal="left"/>
    </xf>
    <xf numFmtId="0" fontId="19" fillId="0" borderId="135" xfId="428" applyFont="1" applyBorder="1" applyAlignment="1">
      <alignment horizontal="center"/>
      <protection/>
    </xf>
    <xf numFmtId="0" fontId="0" fillId="0" borderId="122" xfId="269" applyNumberFormat="1" applyFont="1" applyFill="1" applyBorder="1" applyAlignment="1" applyProtection="1">
      <alignment horizontal="center"/>
      <protection/>
    </xf>
    <xf numFmtId="0" fontId="0" fillId="0" borderId="97" xfId="269" applyNumberFormat="1" applyFont="1" applyFill="1" applyBorder="1" applyAlignment="1" applyProtection="1">
      <alignment horizontal="center"/>
      <protection/>
    </xf>
    <xf numFmtId="0" fontId="0" fillId="0" borderId="121" xfId="428" applyNumberFormat="1" applyFont="1" applyFill="1" applyBorder="1" applyAlignment="1" applyProtection="1">
      <alignment horizontal="center"/>
      <protection/>
    </xf>
    <xf numFmtId="3" fontId="24" fillId="0" borderId="55" xfId="428" applyNumberFormat="1" applyFont="1" applyBorder="1" applyAlignment="1">
      <alignment horizontal="center"/>
      <protection/>
    </xf>
    <xf numFmtId="0" fontId="30" fillId="0" borderId="0" xfId="428" applyFont="1" applyBorder="1" applyAlignment="1">
      <alignment/>
      <protection/>
    </xf>
    <xf numFmtId="0" fontId="25" fillId="0" borderId="52" xfId="428" applyFont="1" applyBorder="1" applyAlignment="1">
      <alignment/>
      <protection/>
    </xf>
    <xf numFmtId="0" fontId="25" fillId="0" borderId="17" xfId="428" applyFont="1" applyBorder="1" applyAlignment="1">
      <alignment/>
      <protection/>
    </xf>
    <xf numFmtId="0" fontId="71" fillId="0" borderId="64" xfId="428" applyFont="1" applyBorder="1" applyAlignment="1">
      <alignment horizontal="center"/>
      <protection/>
    </xf>
    <xf numFmtId="0" fontId="35" fillId="39" borderId="94" xfId="428" applyFont="1" applyFill="1" applyBorder="1" applyAlignment="1">
      <alignment horizontal="center"/>
      <protection/>
    </xf>
    <xf numFmtId="0" fontId="35" fillId="39" borderId="12" xfId="428" applyFont="1" applyFill="1" applyBorder="1" applyAlignment="1">
      <alignment horizontal="center"/>
      <protection/>
    </xf>
    <xf numFmtId="0" fontId="30" fillId="43" borderId="0" xfId="428" applyFont="1" applyFill="1" applyBorder="1" applyAlignment="1">
      <alignment/>
      <protection/>
    </xf>
    <xf numFmtId="0" fontId="24" fillId="0" borderId="136" xfId="428" applyFont="1" applyBorder="1" applyAlignment="1">
      <alignment horizontal="center"/>
      <protection/>
    </xf>
    <xf numFmtId="0" fontId="24" fillId="0" borderId="137" xfId="428" applyFont="1" applyBorder="1" applyAlignment="1">
      <alignment horizontal="center"/>
      <protection/>
    </xf>
    <xf numFmtId="0" fontId="24" fillId="0" borderId="138" xfId="428" applyFont="1" applyBorder="1" applyAlignment="1">
      <alignment horizontal="center"/>
      <protection/>
    </xf>
    <xf numFmtId="0" fontId="24" fillId="0" borderId="139" xfId="428" applyFont="1" applyBorder="1" applyAlignment="1">
      <alignment horizontal="center"/>
      <protection/>
    </xf>
    <xf numFmtId="0" fontId="24" fillId="0" borderId="140" xfId="428" applyFont="1" applyBorder="1" applyAlignment="1">
      <alignment horizontal="center"/>
      <protection/>
    </xf>
    <xf numFmtId="0" fontId="24" fillId="0" borderId="141" xfId="428" applyFont="1" applyBorder="1" applyAlignment="1">
      <alignment horizontal="center"/>
      <protection/>
    </xf>
  </cellXfs>
  <cellStyles count="65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20 % – Zvýraznění1 2" xfId="21"/>
    <cellStyle name="20 % – Zvýraznění1 2 2" xfId="22"/>
    <cellStyle name="20 % – Zvýraznění1 2 3" xfId="23"/>
    <cellStyle name="20 % – Zvýraznění1 2 4" xfId="24"/>
    <cellStyle name="20 % – Zvýraznění1 2 5" xfId="25"/>
    <cellStyle name="20 % – Zvýraznění1 2 6" xfId="26"/>
    <cellStyle name="20 % – Zvýraznění1 2 7" xfId="27"/>
    <cellStyle name="20 % – Zvýraznění1 3" xfId="28"/>
    <cellStyle name="20 % – Zvýraznění1 4" xfId="29"/>
    <cellStyle name="20 % – Zvýraznění1 5" xfId="30"/>
    <cellStyle name="20 % – Zvýraznění1 6" xfId="31"/>
    <cellStyle name="20 % – Zvýraznění1 7" xfId="32"/>
    <cellStyle name="20 % – Zvýraznění2 2" xfId="33"/>
    <cellStyle name="20 % – Zvýraznění2 2 2" xfId="34"/>
    <cellStyle name="20 % – Zvýraznění2 2 3" xfId="35"/>
    <cellStyle name="20 % – Zvýraznění2 2 4" xfId="36"/>
    <cellStyle name="20 % – Zvýraznění2 2 5" xfId="37"/>
    <cellStyle name="20 % – Zvýraznění2 2 6" xfId="38"/>
    <cellStyle name="20 % – Zvýraznění2 2 7" xfId="39"/>
    <cellStyle name="20 % – Zvýraznění2 3" xfId="40"/>
    <cellStyle name="20 % – Zvýraznění2 4" xfId="41"/>
    <cellStyle name="20 % – Zvýraznění2 5" xfId="42"/>
    <cellStyle name="20 % – Zvýraznění2 6" xfId="43"/>
    <cellStyle name="20 % – Zvýraznění2 7" xfId="44"/>
    <cellStyle name="20 % – Zvýraznění3 2" xfId="45"/>
    <cellStyle name="20 % – Zvýraznění3 2 2" xfId="46"/>
    <cellStyle name="20 % – Zvýraznění3 2 3" xfId="47"/>
    <cellStyle name="20 % – Zvýraznění3 2 4" xfId="48"/>
    <cellStyle name="20 % – Zvýraznění3 2 5" xfId="49"/>
    <cellStyle name="20 % – Zvýraznění3 2 6" xfId="50"/>
    <cellStyle name="20 % – Zvýraznění3 2 7" xfId="51"/>
    <cellStyle name="20 % – Zvýraznění3 3" xfId="52"/>
    <cellStyle name="20 % – Zvýraznění3 4" xfId="53"/>
    <cellStyle name="20 % – Zvýraznění3 5" xfId="54"/>
    <cellStyle name="20 % – Zvýraznění3 6" xfId="55"/>
    <cellStyle name="20 % – Zvýraznění3 7" xfId="56"/>
    <cellStyle name="20 % – Zvýraznění4 2" xfId="57"/>
    <cellStyle name="20 % – Zvýraznění4 2 2" xfId="58"/>
    <cellStyle name="20 % – Zvýraznění4 2 3" xfId="59"/>
    <cellStyle name="20 % – Zvýraznění4 2 4" xfId="60"/>
    <cellStyle name="20 % – Zvýraznění4 2 5" xfId="61"/>
    <cellStyle name="20 % – Zvýraznění4 2 6" xfId="62"/>
    <cellStyle name="20 % – Zvýraznění4 2 7" xfId="63"/>
    <cellStyle name="20 % – Zvýraznění4 3" xfId="64"/>
    <cellStyle name="20 % – Zvýraznění4 4" xfId="65"/>
    <cellStyle name="20 % – Zvýraznění4 5" xfId="66"/>
    <cellStyle name="20 % – Zvýraznění4 6" xfId="67"/>
    <cellStyle name="20 % – Zvýraznění4 7" xfId="68"/>
    <cellStyle name="20 % – Zvýraznění5 2" xfId="69"/>
    <cellStyle name="20 % – Zvýraznění5 2 2" xfId="70"/>
    <cellStyle name="20 % – Zvýraznění5 2 3" xfId="71"/>
    <cellStyle name="20 % – Zvýraznění5 2 4" xfId="72"/>
    <cellStyle name="20 % – Zvýraznění5 2 5" xfId="73"/>
    <cellStyle name="20 % – Zvýraznění5 2 6" xfId="74"/>
    <cellStyle name="20 % – Zvýraznění5 2 7" xfId="75"/>
    <cellStyle name="20 % – Zvýraznění5 3" xfId="76"/>
    <cellStyle name="20 % – Zvýraznění5 4" xfId="77"/>
    <cellStyle name="20 % – Zvýraznění5 5" xfId="78"/>
    <cellStyle name="20 % – Zvýraznění5 6" xfId="79"/>
    <cellStyle name="20 % – Zvýraznění5 7" xfId="80"/>
    <cellStyle name="20 % – Zvýraznění6 2" xfId="81"/>
    <cellStyle name="20 % – Zvýraznění6 2 2" xfId="82"/>
    <cellStyle name="20 % – Zvýraznění6 2 3" xfId="83"/>
    <cellStyle name="20 % – Zvýraznění6 2 4" xfId="84"/>
    <cellStyle name="20 % – Zvýraznění6 2 5" xfId="85"/>
    <cellStyle name="20 % – Zvýraznění6 2 6" xfId="86"/>
    <cellStyle name="20 % – Zvýraznění6 2 7" xfId="87"/>
    <cellStyle name="20 % – Zvýraznění6 3" xfId="88"/>
    <cellStyle name="20 % – Zvýraznění6 4" xfId="89"/>
    <cellStyle name="20 % – Zvýraznění6 5" xfId="90"/>
    <cellStyle name="20 % – Zvýraznění6 6" xfId="91"/>
    <cellStyle name="20 % – Zvýraznění6 7" xfId="92"/>
    <cellStyle name="40 % – Zvýraznění 1" xfId="93"/>
    <cellStyle name="40 % – Zvýraznění 2" xfId="94"/>
    <cellStyle name="40 % – Zvýraznění 3" xfId="95"/>
    <cellStyle name="40 % – Zvýraznění 4" xfId="96"/>
    <cellStyle name="40 % – Zvýraznění 5" xfId="97"/>
    <cellStyle name="40 % – Zvýraznění 6" xfId="98"/>
    <cellStyle name="40 % – Zvýraznění1 2" xfId="99"/>
    <cellStyle name="40 % – Zvýraznění1 2 2" xfId="100"/>
    <cellStyle name="40 % – Zvýraznění1 2 3" xfId="101"/>
    <cellStyle name="40 % – Zvýraznění1 2 4" xfId="102"/>
    <cellStyle name="40 % – Zvýraznění1 2 5" xfId="103"/>
    <cellStyle name="40 % – Zvýraznění1 2 6" xfId="104"/>
    <cellStyle name="40 % – Zvýraznění1 2 7" xfId="105"/>
    <cellStyle name="40 % – Zvýraznění1 3" xfId="106"/>
    <cellStyle name="40 % – Zvýraznění1 4" xfId="107"/>
    <cellStyle name="40 % – Zvýraznění1 5" xfId="108"/>
    <cellStyle name="40 % – Zvýraznění1 6" xfId="109"/>
    <cellStyle name="40 % – Zvýraznění1 7" xfId="110"/>
    <cellStyle name="40 % – Zvýraznění2 2" xfId="111"/>
    <cellStyle name="40 % – Zvýraznění2 2 2" xfId="112"/>
    <cellStyle name="40 % – Zvýraznění2 2 3" xfId="113"/>
    <cellStyle name="40 % – Zvýraznění2 2 4" xfId="114"/>
    <cellStyle name="40 % – Zvýraznění2 2 5" xfId="115"/>
    <cellStyle name="40 % – Zvýraznění2 2 6" xfId="116"/>
    <cellStyle name="40 % – Zvýraznění2 2 7" xfId="117"/>
    <cellStyle name="40 % – Zvýraznění2 3" xfId="118"/>
    <cellStyle name="40 % – Zvýraznění2 4" xfId="119"/>
    <cellStyle name="40 % – Zvýraznění2 5" xfId="120"/>
    <cellStyle name="40 % – Zvýraznění2 6" xfId="121"/>
    <cellStyle name="40 % – Zvýraznění2 7" xfId="122"/>
    <cellStyle name="40 % – Zvýraznění3 2" xfId="123"/>
    <cellStyle name="40 % – Zvýraznění3 2 2" xfId="124"/>
    <cellStyle name="40 % – Zvýraznění3 2 3" xfId="125"/>
    <cellStyle name="40 % – Zvýraznění3 2 4" xfId="126"/>
    <cellStyle name="40 % – Zvýraznění3 2 5" xfId="127"/>
    <cellStyle name="40 % – Zvýraznění3 2 6" xfId="128"/>
    <cellStyle name="40 % – Zvýraznění3 2 7" xfId="129"/>
    <cellStyle name="40 % – Zvýraznění3 3" xfId="130"/>
    <cellStyle name="40 % – Zvýraznění3 4" xfId="131"/>
    <cellStyle name="40 % – Zvýraznění3 5" xfId="132"/>
    <cellStyle name="40 % – Zvýraznění3 6" xfId="133"/>
    <cellStyle name="40 % – Zvýraznění3 7" xfId="134"/>
    <cellStyle name="40 % – Zvýraznění4 2" xfId="135"/>
    <cellStyle name="40 % – Zvýraznění4 2 2" xfId="136"/>
    <cellStyle name="40 % – Zvýraznění4 2 3" xfId="137"/>
    <cellStyle name="40 % – Zvýraznění4 2 4" xfId="138"/>
    <cellStyle name="40 % – Zvýraznění4 2 5" xfId="139"/>
    <cellStyle name="40 % – Zvýraznění4 2 6" xfId="140"/>
    <cellStyle name="40 % – Zvýraznění4 2 7" xfId="141"/>
    <cellStyle name="40 % – Zvýraznění4 3" xfId="142"/>
    <cellStyle name="40 % – Zvýraznění4 4" xfId="143"/>
    <cellStyle name="40 % – Zvýraznění4 5" xfId="144"/>
    <cellStyle name="40 % – Zvýraznění4 6" xfId="145"/>
    <cellStyle name="40 % – Zvýraznění4 7" xfId="146"/>
    <cellStyle name="40 % – Zvýraznění5 2" xfId="147"/>
    <cellStyle name="40 % – Zvýraznění5 2 2" xfId="148"/>
    <cellStyle name="40 % – Zvýraznění5 2 3" xfId="149"/>
    <cellStyle name="40 % – Zvýraznění5 2 4" xfId="150"/>
    <cellStyle name="40 % – Zvýraznění5 2 5" xfId="151"/>
    <cellStyle name="40 % – Zvýraznění5 2 6" xfId="152"/>
    <cellStyle name="40 % – Zvýraznění5 2 7" xfId="153"/>
    <cellStyle name="40 % – Zvýraznění5 3" xfId="154"/>
    <cellStyle name="40 % – Zvýraznění5 4" xfId="155"/>
    <cellStyle name="40 % – Zvýraznění5 5" xfId="156"/>
    <cellStyle name="40 % – Zvýraznění5 6" xfId="157"/>
    <cellStyle name="40 % – Zvýraznění5 7" xfId="158"/>
    <cellStyle name="40 % – Zvýraznění6 2" xfId="159"/>
    <cellStyle name="40 % – Zvýraznění6 2 2" xfId="160"/>
    <cellStyle name="40 % – Zvýraznění6 2 3" xfId="161"/>
    <cellStyle name="40 % – Zvýraznění6 2 4" xfId="162"/>
    <cellStyle name="40 % – Zvýraznění6 2 5" xfId="163"/>
    <cellStyle name="40 % – Zvýraznění6 2 6" xfId="164"/>
    <cellStyle name="40 % – Zvýraznění6 2 7" xfId="165"/>
    <cellStyle name="40 % – Zvýraznění6 3" xfId="166"/>
    <cellStyle name="40 % – Zvýraznění6 4" xfId="167"/>
    <cellStyle name="40 % – Zvýraznění6 5" xfId="168"/>
    <cellStyle name="40 % – Zvýraznění6 6" xfId="169"/>
    <cellStyle name="40 % – Zvýraznění6 7" xfId="170"/>
    <cellStyle name="60 % – Zvýraznění 1" xfId="171"/>
    <cellStyle name="60 % – Zvýraznění 2" xfId="172"/>
    <cellStyle name="60 % – Zvýraznění 3" xfId="173"/>
    <cellStyle name="60 % – Zvýraznění 4" xfId="174"/>
    <cellStyle name="60 % – Zvýraznění 5" xfId="175"/>
    <cellStyle name="60 % – Zvýraznění 6" xfId="176"/>
    <cellStyle name="60 % – Zvýraznění1 2" xfId="177"/>
    <cellStyle name="60 % – Zvýraznění1 2 2" xfId="178"/>
    <cellStyle name="60 % – Zvýraznění1 2 3" xfId="179"/>
    <cellStyle name="60 % – Zvýraznění1 2 4" xfId="180"/>
    <cellStyle name="60 % – Zvýraznění1 2 5" xfId="181"/>
    <cellStyle name="60 % – Zvýraznění1 2 6" xfId="182"/>
    <cellStyle name="60 % – Zvýraznění1 2 7" xfId="183"/>
    <cellStyle name="60 % – Zvýraznění1 3" xfId="184"/>
    <cellStyle name="60 % – Zvýraznění1 4" xfId="185"/>
    <cellStyle name="60 % – Zvýraznění1 5" xfId="186"/>
    <cellStyle name="60 % – Zvýraznění1 6" xfId="187"/>
    <cellStyle name="60 % – Zvýraznění1 7" xfId="188"/>
    <cellStyle name="60 % – Zvýraznění2 2" xfId="189"/>
    <cellStyle name="60 % – Zvýraznění2 2 2" xfId="190"/>
    <cellStyle name="60 % – Zvýraznění2 2 3" xfId="191"/>
    <cellStyle name="60 % – Zvýraznění2 2 4" xfId="192"/>
    <cellStyle name="60 % – Zvýraznění2 2 5" xfId="193"/>
    <cellStyle name="60 % – Zvýraznění2 2 6" xfId="194"/>
    <cellStyle name="60 % – Zvýraznění2 2 7" xfId="195"/>
    <cellStyle name="60 % – Zvýraznění2 3" xfId="196"/>
    <cellStyle name="60 % – Zvýraznění2 4" xfId="197"/>
    <cellStyle name="60 % – Zvýraznění2 5" xfId="198"/>
    <cellStyle name="60 % – Zvýraznění2 6" xfId="199"/>
    <cellStyle name="60 % – Zvýraznění2 7" xfId="200"/>
    <cellStyle name="60 % – Zvýraznění3 2" xfId="201"/>
    <cellStyle name="60 % – Zvýraznění3 2 2" xfId="202"/>
    <cellStyle name="60 % – Zvýraznění3 2 3" xfId="203"/>
    <cellStyle name="60 % – Zvýraznění3 2 4" xfId="204"/>
    <cellStyle name="60 % – Zvýraznění3 2 5" xfId="205"/>
    <cellStyle name="60 % – Zvýraznění3 2 6" xfId="206"/>
    <cellStyle name="60 % – Zvýraznění3 2 7" xfId="207"/>
    <cellStyle name="60 % – Zvýraznění3 3" xfId="208"/>
    <cellStyle name="60 % – Zvýraznění3 4" xfId="209"/>
    <cellStyle name="60 % – Zvýraznění3 5" xfId="210"/>
    <cellStyle name="60 % – Zvýraznění3 6" xfId="211"/>
    <cellStyle name="60 % – Zvýraznění3 7" xfId="212"/>
    <cellStyle name="60 % – Zvýraznění4 2" xfId="213"/>
    <cellStyle name="60 % – Zvýraznění4 2 2" xfId="214"/>
    <cellStyle name="60 % – Zvýraznění4 2 3" xfId="215"/>
    <cellStyle name="60 % – Zvýraznění4 2 4" xfId="216"/>
    <cellStyle name="60 % – Zvýraznění4 2 5" xfId="217"/>
    <cellStyle name="60 % – Zvýraznění4 2 6" xfId="218"/>
    <cellStyle name="60 % – Zvýraznění4 2 7" xfId="219"/>
    <cellStyle name="60 % – Zvýraznění4 3" xfId="220"/>
    <cellStyle name="60 % – Zvýraznění4 4" xfId="221"/>
    <cellStyle name="60 % – Zvýraznění4 5" xfId="222"/>
    <cellStyle name="60 % – Zvýraznění4 6" xfId="223"/>
    <cellStyle name="60 % – Zvýraznění4 7" xfId="224"/>
    <cellStyle name="60 % – Zvýraznění5 2" xfId="225"/>
    <cellStyle name="60 % – Zvýraznění5 2 2" xfId="226"/>
    <cellStyle name="60 % – Zvýraznění5 2 3" xfId="227"/>
    <cellStyle name="60 % – Zvýraznění5 2 4" xfId="228"/>
    <cellStyle name="60 % – Zvýraznění5 2 5" xfId="229"/>
    <cellStyle name="60 % – Zvýraznění5 2 6" xfId="230"/>
    <cellStyle name="60 % – Zvýraznění5 2 7" xfId="231"/>
    <cellStyle name="60 % – Zvýraznění5 3" xfId="232"/>
    <cellStyle name="60 % – Zvýraznění5 4" xfId="233"/>
    <cellStyle name="60 % – Zvýraznění5 5" xfId="234"/>
    <cellStyle name="60 % – Zvýraznění5 6" xfId="235"/>
    <cellStyle name="60 % – Zvýraznění5 7" xfId="236"/>
    <cellStyle name="60 % – Zvýraznění6 2" xfId="237"/>
    <cellStyle name="60 % – Zvýraznění6 2 2" xfId="238"/>
    <cellStyle name="60 % – Zvýraznění6 2 3" xfId="239"/>
    <cellStyle name="60 % – Zvýraznění6 2 4" xfId="240"/>
    <cellStyle name="60 % – Zvýraznění6 2 5" xfId="241"/>
    <cellStyle name="60 % – Zvýraznění6 2 6" xfId="242"/>
    <cellStyle name="60 % – Zvýraznění6 2 7" xfId="243"/>
    <cellStyle name="60 % – Zvýraznění6 3" xfId="244"/>
    <cellStyle name="60 % – Zvýraznění6 4" xfId="245"/>
    <cellStyle name="60 % – Zvýraznění6 5" xfId="246"/>
    <cellStyle name="60 % – Zvýraznění6 6" xfId="247"/>
    <cellStyle name="60 % – Zvýraznění6 7" xfId="248"/>
    <cellStyle name="Celkem" xfId="249"/>
    <cellStyle name="Celkem 2" xfId="250"/>
    <cellStyle name="Celkem 2 2" xfId="251"/>
    <cellStyle name="Celkem 2 3" xfId="252"/>
    <cellStyle name="Celkem 2 4" xfId="253"/>
    <cellStyle name="Celkem 2 5" xfId="254"/>
    <cellStyle name="Celkem 2 6" xfId="255"/>
    <cellStyle name="Celkem 2 7" xfId="256"/>
    <cellStyle name="Celkem 3" xfId="257"/>
    <cellStyle name="Celkem 4" xfId="258"/>
    <cellStyle name="Celkem 5" xfId="259"/>
    <cellStyle name="Celkem 6" xfId="260"/>
    <cellStyle name="Celkem 7" xfId="261"/>
    <cellStyle name="Comma" xfId="262"/>
    <cellStyle name="Čárka 2" xfId="263"/>
    <cellStyle name="Čárka 2 2" xfId="264"/>
    <cellStyle name="Čárka 3" xfId="265"/>
    <cellStyle name="Čárka 3 2" xfId="266"/>
    <cellStyle name="Comma [0]" xfId="267"/>
    <cellStyle name="Excel Built-in Normal" xfId="268"/>
    <cellStyle name="Hyperlink" xfId="269"/>
    <cellStyle name="Hypertextový odkaz 2" xfId="270"/>
    <cellStyle name="Hypertextový odkaz 2 2" xfId="271"/>
    <cellStyle name="Hypertextový odkaz 2 3" xfId="272"/>
    <cellStyle name="Hypertextový odkaz 2 4" xfId="273"/>
    <cellStyle name="Hypertextový odkaz 2 5" xfId="274"/>
    <cellStyle name="Hypertextový odkaz 2 6" xfId="275"/>
    <cellStyle name="Hypertextový odkaz 4" xfId="276"/>
    <cellStyle name="Chybně 2" xfId="277"/>
    <cellStyle name="Chybně 2 2" xfId="278"/>
    <cellStyle name="Chybně 2 3" xfId="279"/>
    <cellStyle name="Chybně 2 4" xfId="280"/>
    <cellStyle name="Chybně 2 5" xfId="281"/>
    <cellStyle name="Chybně 2 6" xfId="282"/>
    <cellStyle name="Chybně 2 7" xfId="283"/>
    <cellStyle name="Chybně 3" xfId="284"/>
    <cellStyle name="Chybně 4" xfId="285"/>
    <cellStyle name="Chybně 5" xfId="286"/>
    <cellStyle name="Chybně 6" xfId="287"/>
    <cellStyle name="Chybně 7" xfId="288"/>
    <cellStyle name="Kontrolní buňka" xfId="289"/>
    <cellStyle name="Kontrolní buňka 2" xfId="290"/>
    <cellStyle name="Kontrolní buňka 2 2" xfId="291"/>
    <cellStyle name="Kontrolní buňka 2 3" xfId="292"/>
    <cellStyle name="Kontrolní buňka 2 4" xfId="293"/>
    <cellStyle name="Kontrolní buňka 2 5" xfId="294"/>
    <cellStyle name="Kontrolní buňka 2 6" xfId="295"/>
    <cellStyle name="Kontrolní buňka 2 7" xfId="296"/>
    <cellStyle name="Kontrolní buňka 3" xfId="297"/>
    <cellStyle name="Kontrolní buňka 4" xfId="298"/>
    <cellStyle name="Kontrolní buňka 5" xfId="299"/>
    <cellStyle name="Kontrolní buňka 6" xfId="300"/>
    <cellStyle name="Kontrolní buňka 7" xfId="301"/>
    <cellStyle name="Currency" xfId="302"/>
    <cellStyle name="Currency [0]" xfId="303"/>
    <cellStyle name="Nadpis 1" xfId="304"/>
    <cellStyle name="Nadpis 1 2" xfId="305"/>
    <cellStyle name="Nadpis 1 2 2" xfId="306"/>
    <cellStyle name="Nadpis 1 2 3" xfId="307"/>
    <cellStyle name="Nadpis 1 2 4" xfId="308"/>
    <cellStyle name="Nadpis 1 2 5" xfId="309"/>
    <cellStyle name="Nadpis 1 2 6" xfId="310"/>
    <cellStyle name="Nadpis 1 2 7" xfId="311"/>
    <cellStyle name="Nadpis 1 3" xfId="312"/>
    <cellStyle name="Nadpis 1 4" xfId="313"/>
    <cellStyle name="Nadpis 1 5" xfId="314"/>
    <cellStyle name="Nadpis 1 6" xfId="315"/>
    <cellStyle name="Nadpis 1 7" xfId="316"/>
    <cellStyle name="Nadpis 2" xfId="317"/>
    <cellStyle name="Nadpis 2 2" xfId="318"/>
    <cellStyle name="Nadpis 2 2 2" xfId="319"/>
    <cellStyle name="Nadpis 2 2 3" xfId="320"/>
    <cellStyle name="Nadpis 2 2 4" xfId="321"/>
    <cellStyle name="Nadpis 2 2 5" xfId="322"/>
    <cellStyle name="Nadpis 2 2 6" xfId="323"/>
    <cellStyle name="Nadpis 2 2 7" xfId="324"/>
    <cellStyle name="Nadpis 2 3" xfId="325"/>
    <cellStyle name="Nadpis 2 4" xfId="326"/>
    <cellStyle name="Nadpis 2 5" xfId="327"/>
    <cellStyle name="Nadpis 2 6" xfId="328"/>
    <cellStyle name="Nadpis 2 7" xfId="329"/>
    <cellStyle name="Nadpis 3" xfId="330"/>
    <cellStyle name="Nadpis 3 2" xfId="331"/>
    <cellStyle name="Nadpis 3 2 2" xfId="332"/>
    <cellStyle name="Nadpis 3 2 3" xfId="333"/>
    <cellStyle name="Nadpis 3 2 4" xfId="334"/>
    <cellStyle name="Nadpis 3 2 5" xfId="335"/>
    <cellStyle name="Nadpis 3 2 6" xfId="336"/>
    <cellStyle name="Nadpis 3 2 7" xfId="337"/>
    <cellStyle name="Nadpis 3 3" xfId="338"/>
    <cellStyle name="Nadpis 3 4" xfId="339"/>
    <cellStyle name="Nadpis 3 5" xfId="340"/>
    <cellStyle name="Nadpis 3 6" xfId="341"/>
    <cellStyle name="Nadpis 3 7" xfId="342"/>
    <cellStyle name="Nadpis 4" xfId="343"/>
    <cellStyle name="Nadpis 4 2" xfId="344"/>
    <cellStyle name="Nadpis 4 2 2" xfId="345"/>
    <cellStyle name="Nadpis 4 2 3" xfId="346"/>
    <cellStyle name="Nadpis 4 2 4" xfId="347"/>
    <cellStyle name="Nadpis 4 2 5" xfId="348"/>
    <cellStyle name="Nadpis 4 2 6" xfId="349"/>
    <cellStyle name="Nadpis 4 2 7" xfId="350"/>
    <cellStyle name="Nadpis 4 3" xfId="351"/>
    <cellStyle name="Nadpis 4 4" xfId="352"/>
    <cellStyle name="Nadpis 4 5" xfId="353"/>
    <cellStyle name="Nadpis 4 6" xfId="354"/>
    <cellStyle name="Nadpis 4 7" xfId="355"/>
    <cellStyle name="Název" xfId="356"/>
    <cellStyle name="Název 2" xfId="357"/>
    <cellStyle name="Název 2 2" xfId="358"/>
    <cellStyle name="Název 2 3" xfId="359"/>
    <cellStyle name="Název 2 4" xfId="360"/>
    <cellStyle name="Název 2 5" xfId="361"/>
    <cellStyle name="Název 2 6" xfId="362"/>
    <cellStyle name="Název 2 7" xfId="363"/>
    <cellStyle name="Název 3" xfId="364"/>
    <cellStyle name="Název 4" xfId="365"/>
    <cellStyle name="Název 5" xfId="366"/>
    <cellStyle name="Název 6" xfId="367"/>
    <cellStyle name="Název 7" xfId="368"/>
    <cellStyle name="Neutrální" xfId="369"/>
    <cellStyle name="Neutrální 2" xfId="370"/>
    <cellStyle name="Neutrální 2 2" xfId="371"/>
    <cellStyle name="Neutrální 2 3" xfId="372"/>
    <cellStyle name="Neutrální 2 4" xfId="373"/>
    <cellStyle name="Neutrální 2 5" xfId="374"/>
    <cellStyle name="Neutrální 2 6" xfId="375"/>
    <cellStyle name="Neutrální 2 7" xfId="376"/>
    <cellStyle name="Neutrální 3" xfId="377"/>
    <cellStyle name="Neutrální 4" xfId="378"/>
    <cellStyle name="Neutrální 5" xfId="379"/>
    <cellStyle name="Neutrální 6" xfId="380"/>
    <cellStyle name="Neutrální 7" xfId="381"/>
    <cellStyle name="normální 10" xfId="382"/>
    <cellStyle name="normální 10 2" xfId="383"/>
    <cellStyle name="normální 10 3" xfId="384"/>
    <cellStyle name="normální 10 4" xfId="385"/>
    <cellStyle name="normální 10 5" xfId="386"/>
    <cellStyle name="normální 10 6" xfId="387"/>
    <cellStyle name="normální 10 7" xfId="388"/>
    <cellStyle name="normální 11" xfId="389"/>
    <cellStyle name="normální 11 2" xfId="390"/>
    <cellStyle name="normální 11 3" xfId="391"/>
    <cellStyle name="normální 11 4" xfId="392"/>
    <cellStyle name="normální 11 5" xfId="393"/>
    <cellStyle name="normální 11 6" xfId="394"/>
    <cellStyle name="normální 12" xfId="395"/>
    <cellStyle name="normální 12 2" xfId="396"/>
    <cellStyle name="normální 12 3" xfId="397"/>
    <cellStyle name="normální 12 4" xfId="398"/>
    <cellStyle name="normální 12 5" xfId="399"/>
    <cellStyle name="normální 12 6" xfId="400"/>
    <cellStyle name="normální 13" xfId="401"/>
    <cellStyle name="normální 13 2" xfId="402"/>
    <cellStyle name="normální 13 3" xfId="403"/>
    <cellStyle name="normální 14" xfId="404"/>
    <cellStyle name="normální 15" xfId="405"/>
    <cellStyle name="normální 16" xfId="406"/>
    <cellStyle name="normální 17" xfId="407"/>
    <cellStyle name="normální 18" xfId="408"/>
    <cellStyle name="normální 19" xfId="409"/>
    <cellStyle name="normální 2" xfId="410"/>
    <cellStyle name="Normální 2 10" xfId="411"/>
    <cellStyle name="normální 2 2" xfId="412"/>
    <cellStyle name="normální 2 2 2" xfId="413"/>
    <cellStyle name="normální 2 3" xfId="414"/>
    <cellStyle name="normální 2 4" xfId="415"/>
    <cellStyle name="normální 2 5" xfId="416"/>
    <cellStyle name="normální 2 6" xfId="417"/>
    <cellStyle name="normální 2 7" xfId="418"/>
    <cellStyle name="normální 2 8" xfId="419"/>
    <cellStyle name="normální 2 9" xfId="420"/>
    <cellStyle name="normální 20" xfId="421"/>
    <cellStyle name="normální 21" xfId="422"/>
    <cellStyle name="normální 22" xfId="423"/>
    <cellStyle name="normální 23" xfId="424"/>
    <cellStyle name="normální 24" xfId="425"/>
    <cellStyle name="normální 25" xfId="426"/>
    <cellStyle name="normální 26" xfId="427"/>
    <cellStyle name="normální 3" xfId="428"/>
    <cellStyle name="normální 3 10" xfId="429"/>
    <cellStyle name="normální 3 11" xfId="430"/>
    <cellStyle name="normální 3 12" xfId="431"/>
    <cellStyle name="normální 3 13" xfId="432"/>
    <cellStyle name="normální 3 14" xfId="433"/>
    <cellStyle name="normální 3 15" xfId="434"/>
    <cellStyle name="normální 3 16" xfId="435"/>
    <cellStyle name="normální 3 2" xfId="436"/>
    <cellStyle name="normální 3 3" xfId="437"/>
    <cellStyle name="normální 3 4" xfId="438"/>
    <cellStyle name="normální 3 5" xfId="439"/>
    <cellStyle name="normální 3 6" xfId="440"/>
    <cellStyle name="normální 3 7" xfId="441"/>
    <cellStyle name="normální 3 8" xfId="442"/>
    <cellStyle name="normální 3 9" xfId="443"/>
    <cellStyle name="Normální 30" xfId="444"/>
    <cellStyle name="normální 4" xfId="445"/>
    <cellStyle name="normální 4 2" xfId="446"/>
    <cellStyle name="normální 4 3" xfId="447"/>
    <cellStyle name="normální 4 4" xfId="448"/>
    <cellStyle name="normální 4 5" xfId="449"/>
    <cellStyle name="normální 4 6" xfId="450"/>
    <cellStyle name="normální 4 7" xfId="451"/>
    <cellStyle name="normální 5" xfId="452"/>
    <cellStyle name="normální 5 10" xfId="453"/>
    <cellStyle name="normální 5 11" xfId="454"/>
    <cellStyle name="normální 5 12" xfId="455"/>
    <cellStyle name="normální 5 13" xfId="456"/>
    <cellStyle name="normální 5 14" xfId="457"/>
    <cellStyle name="normální 5 15" xfId="458"/>
    <cellStyle name="normální 5 2" xfId="459"/>
    <cellStyle name="normální 5 3" xfId="460"/>
    <cellStyle name="normální 5 4" xfId="461"/>
    <cellStyle name="normální 5 5" xfId="462"/>
    <cellStyle name="normální 5 6" xfId="463"/>
    <cellStyle name="normální 5 7" xfId="464"/>
    <cellStyle name="normální 5 8" xfId="465"/>
    <cellStyle name="normální 5 9" xfId="466"/>
    <cellStyle name="normální 6" xfId="467"/>
    <cellStyle name="normální 6 2" xfId="468"/>
    <cellStyle name="normální 6 3" xfId="469"/>
    <cellStyle name="normální 6 4" xfId="470"/>
    <cellStyle name="normální 7" xfId="471"/>
    <cellStyle name="normální 7 2" xfId="472"/>
    <cellStyle name="normální 7 3" xfId="473"/>
    <cellStyle name="normální 8" xfId="474"/>
    <cellStyle name="normální 8 2" xfId="475"/>
    <cellStyle name="normální 8 3" xfId="476"/>
    <cellStyle name="normální 9" xfId="477"/>
    <cellStyle name="normální 9 2" xfId="478"/>
    <cellStyle name="normální 9 3" xfId="479"/>
    <cellStyle name="normální 9 4" xfId="480"/>
    <cellStyle name="normální 9 5" xfId="481"/>
    <cellStyle name="normální 9 6" xfId="482"/>
    <cellStyle name="normální_List1" xfId="483"/>
    <cellStyle name="Followed Hyperlink" xfId="484"/>
    <cellStyle name="Poznámka" xfId="485"/>
    <cellStyle name="Poznámka 2" xfId="486"/>
    <cellStyle name="Poznámka 2 2" xfId="487"/>
    <cellStyle name="Poznámka 2 2 2" xfId="488"/>
    <cellStyle name="Poznámka 2 3" xfId="489"/>
    <cellStyle name="Poznámka 2 4" xfId="490"/>
    <cellStyle name="Poznámka 2 5" xfId="491"/>
    <cellStyle name="Poznámka 2 6" xfId="492"/>
    <cellStyle name="Poznámka 2 7" xfId="493"/>
    <cellStyle name="Poznámka 2 8" xfId="494"/>
    <cellStyle name="Poznámka 3" xfId="495"/>
    <cellStyle name="Poznámka 4" xfId="496"/>
    <cellStyle name="Poznámka 5" xfId="497"/>
    <cellStyle name="Poznámka 6" xfId="498"/>
    <cellStyle name="Poznámka 7" xfId="499"/>
    <cellStyle name="Percent" xfId="500"/>
    <cellStyle name="Propojená buňka" xfId="501"/>
    <cellStyle name="Propojená buňka 2" xfId="502"/>
    <cellStyle name="Propojená buňka 2 2" xfId="503"/>
    <cellStyle name="Propojená buňka 2 3" xfId="504"/>
    <cellStyle name="Propojená buňka 2 4" xfId="505"/>
    <cellStyle name="Propojená buňka 2 5" xfId="506"/>
    <cellStyle name="Propojená buňka 2 6" xfId="507"/>
    <cellStyle name="Propojená buňka 2 7" xfId="508"/>
    <cellStyle name="Propojená buňka 3" xfId="509"/>
    <cellStyle name="Propojená buňka 4" xfId="510"/>
    <cellStyle name="Propojená buňka 5" xfId="511"/>
    <cellStyle name="Propojená buňka 6" xfId="512"/>
    <cellStyle name="Propojená buňka 7" xfId="513"/>
    <cellStyle name="Správně" xfId="514"/>
    <cellStyle name="Správně 2" xfId="515"/>
    <cellStyle name="Správně 2 2" xfId="516"/>
    <cellStyle name="Správně 2 3" xfId="517"/>
    <cellStyle name="Správně 2 4" xfId="518"/>
    <cellStyle name="Správně 2 5" xfId="519"/>
    <cellStyle name="Správně 2 6" xfId="520"/>
    <cellStyle name="Správně 2 7" xfId="521"/>
    <cellStyle name="Správně 3" xfId="522"/>
    <cellStyle name="Správně 4" xfId="523"/>
    <cellStyle name="Správně 5" xfId="524"/>
    <cellStyle name="Správně 6" xfId="525"/>
    <cellStyle name="Správně 7" xfId="526"/>
    <cellStyle name="Špatně" xfId="527"/>
    <cellStyle name="Text upozornění" xfId="528"/>
    <cellStyle name="Text upozornění 2" xfId="529"/>
    <cellStyle name="Text upozornění 2 2" xfId="530"/>
    <cellStyle name="Text upozornění 2 3" xfId="531"/>
    <cellStyle name="Text upozornění 2 4" xfId="532"/>
    <cellStyle name="Text upozornění 2 5" xfId="533"/>
    <cellStyle name="Text upozornění 2 6" xfId="534"/>
    <cellStyle name="Text upozornění 2 7" xfId="535"/>
    <cellStyle name="Text upozornění 3" xfId="536"/>
    <cellStyle name="Text upozornění 4" xfId="537"/>
    <cellStyle name="Text upozornění 5" xfId="538"/>
    <cellStyle name="Text upozornění 6" xfId="539"/>
    <cellStyle name="Text upozornění 7" xfId="540"/>
    <cellStyle name="Vstup" xfId="541"/>
    <cellStyle name="Vstup 2" xfId="542"/>
    <cellStyle name="Vstup 2 2" xfId="543"/>
    <cellStyle name="Vstup 2 3" xfId="544"/>
    <cellStyle name="Vstup 2 4" xfId="545"/>
    <cellStyle name="Vstup 2 5" xfId="546"/>
    <cellStyle name="Vstup 2 6" xfId="547"/>
    <cellStyle name="Vstup 2 7" xfId="548"/>
    <cellStyle name="Vstup 3" xfId="549"/>
    <cellStyle name="Vstup 4" xfId="550"/>
    <cellStyle name="Vstup 5" xfId="551"/>
    <cellStyle name="Vstup 6" xfId="552"/>
    <cellStyle name="Vstup 7" xfId="553"/>
    <cellStyle name="Výpočet" xfId="554"/>
    <cellStyle name="Výpočet 2" xfId="555"/>
    <cellStyle name="Výpočet 2 2" xfId="556"/>
    <cellStyle name="Výpočet 2 3" xfId="557"/>
    <cellStyle name="Výpočet 2 4" xfId="558"/>
    <cellStyle name="Výpočet 2 5" xfId="559"/>
    <cellStyle name="Výpočet 2 6" xfId="560"/>
    <cellStyle name="Výpočet 2 7" xfId="561"/>
    <cellStyle name="Výpočet 3" xfId="562"/>
    <cellStyle name="Výpočet 4" xfId="563"/>
    <cellStyle name="Výpočet 5" xfId="564"/>
    <cellStyle name="Výpočet 6" xfId="565"/>
    <cellStyle name="Výpočet 7" xfId="566"/>
    <cellStyle name="Výstup" xfId="567"/>
    <cellStyle name="Výstup 2" xfId="568"/>
    <cellStyle name="Výstup 2 2" xfId="569"/>
    <cellStyle name="Výstup 2 3" xfId="570"/>
    <cellStyle name="Výstup 2 4" xfId="571"/>
    <cellStyle name="Výstup 2 5" xfId="572"/>
    <cellStyle name="Výstup 2 6" xfId="573"/>
    <cellStyle name="Výstup 2 7" xfId="574"/>
    <cellStyle name="Výstup 3" xfId="575"/>
    <cellStyle name="Výstup 4" xfId="576"/>
    <cellStyle name="Výstup 5" xfId="577"/>
    <cellStyle name="Výstup 6" xfId="578"/>
    <cellStyle name="Výstup 7" xfId="579"/>
    <cellStyle name="Výstup 8" xfId="580"/>
    <cellStyle name="Vysvětlující text" xfId="581"/>
    <cellStyle name="Vysvětlující text 2" xfId="582"/>
    <cellStyle name="Vysvětlující text 2 2" xfId="583"/>
    <cellStyle name="Vysvětlující text 2 3" xfId="584"/>
    <cellStyle name="Vysvětlující text 2 4" xfId="585"/>
    <cellStyle name="Vysvětlující text 2 5" xfId="586"/>
    <cellStyle name="Vysvětlující text 2 6" xfId="587"/>
    <cellStyle name="Vysvětlující text 2 7" xfId="588"/>
    <cellStyle name="Vysvětlující text 3" xfId="589"/>
    <cellStyle name="Vysvětlující text 4" xfId="590"/>
    <cellStyle name="Vysvětlující text 5" xfId="591"/>
    <cellStyle name="Vysvětlující text 6" xfId="592"/>
    <cellStyle name="Vysvětlující text 7" xfId="593"/>
    <cellStyle name="Zvýraznění 1" xfId="594"/>
    <cellStyle name="Zvýraznění 1 2" xfId="595"/>
    <cellStyle name="Zvýraznění 1 2 2" xfId="596"/>
    <cellStyle name="Zvýraznění 1 2 3" xfId="597"/>
    <cellStyle name="Zvýraznění 1 2 4" xfId="598"/>
    <cellStyle name="Zvýraznění 1 2 5" xfId="599"/>
    <cellStyle name="Zvýraznění 1 2 6" xfId="600"/>
    <cellStyle name="Zvýraznění 1 2 7" xfId="601"/>
    <cellStyle name="Zvýraznění 1 3" xfId="602"/>
    <cellStyle name="Zvýraznění 1 4" xfId="603"/>
    <cellStyle name="Zvýraznění 1 5" xfId="604"/>
    <cellStyle name="Zvýraznění 1 6" xfId="605"/>
    <cellStyle name="Zvýraznění 1 7" xfId="606"/>
    <cellStyle name="Zvýraznění 2" xfId="607"/>
    <cellStyle name="Zvýraznění 2 2" xfId="608"/>
    <cellStyle name="Zvýraznění 2 2 2" xfId="609"/>
    <cellStyle name="Zvýraznění 2 2 3" xfId="610"/>
    <cellStyle name="Zvýraznění 2 2 4" xfId="611"/>
    <cellStyle name="Zvýraznění 2 2 5" xfId="612"/>
    <cellStyle name="Zvýraznění 2 2 6" xfId="613"/>
    <cellStyle name="Zvýraznění 2 2 7" xfId="614"/>
    <cellStyle name="Zvýraznění 2 3" xfId="615"/>
    <cellStyle name="Zvýraznění 2 4" xfId="616"/>
    <cellStyle name="Zvýraznění 2 5" xfId="617"/>
    <cellStyle name="Zvýraznění 2 6" xfId="618"/>
    <cellStyle name="Zvýraznění 2 7" xfId="619"/>
    <cellStyle name="Zvýraznění 3" xfId="620"/>
    <cellStyle name="Zvýraznění 3 2" xfId="621"/>
    <cellStyle name="Zvýraznění 3 2 2" xfId="622"/>
    <cellStyle name="Zvýraznění 3 2 3" xfId="623"/>
    <cellStyle name="Zvýraznění 3 2 4" xfId="624"/>
    <cellStyle name="Zvýraznění 3 2 5" xfId="625"/>
    <cellStyle name="Zvýraznění 3 2 6" xfId="626"/>
    <cellStyle name="Zvýraznění 3 2 7" xfId="627"/>
    <cellStyle name="Zvýraznění 3 3" xfId="628"/>
    <cellStyle name="Zvýraznění 3 4" xfId="629"/>
    <cellStyle name="Zvýraznění 3 5" xfId="630"/>
    <cellStyle name="Zvýraznění 3 6" xfId="631"/>
    <cellStyle name="Zvýraznění 3 7" xfId="632"/>
    <cellStyle name="Zvýraznění 4" xfId="633"/>
    <cellStyle name="Zvýraznění 4 2" xfId="634"/>
    <cellStyle name="Zvýraznění 4 2 2" xfId="635"/>
    <cellStyle name="Zvýraznění 4 2 3" xfId="636"/>
    <cellStyle name="Zvýraznění 4 2 4" xfId="637"/>
    <cellStyle name="Zvýraznění 4 2 5" xfId="638"/>
    <cellStyle name="Zvýraznění 4 2 6" xfId="639"/>
    <cellStyle name="Zvýraznění 4 2 7" xfId="640"/>
    <cellStyle name="Zvýraznění 4 3" xfId="641"/>
    <cellStyle name="Zvýraznění 4 4" xfId="642"/>
    <cellStyle name="Zvýraznění 4 5" xfId="643"/>
    <cellStyle name="Zvýraznění 4 6" xfId="644"/>
    <cellStyle name="Zvýraznění 4 7" xfId="645"/>
    <cellStyle name="Zvýraznění 5" xfId="646"/>
    <cellStyle name="Zvýraznění 5 2" xfId="647"/>
    <cellStyle name="Zvýraznění 5 2 2" xfId="648"/>
    <cellStyle name="Zvýraznění 5 2 3" xfId="649"/>
    <cellStyle name="Zvýraznění 5 2 4" xfId="650"/>
    <cellStyle name="Zvýraznění 5 2 5" xfId="651"/>
    <cellStyle name="Zvýraznění 5 2 6" xfId="652"/>
    <cellStyle name="Zvýraznění 5 2 7" xfId="653"/>
    <cellStyle name="Zvýraznění 5 3" xfId="654"/>
    <cellStyle name="Zvýraznění 5 4" xfId="655"/>
    <cellStyle name="Zvýraznění 5 5" xfId="656"/>
    <cellStyle name="Zvýraznění 5 6" xfId="657"/>
    <cellStyle name="Zvýraznění 5 7" xfId="658"/>
    <cellStyle name="Zvýraznění 6" xfId="659"/>
    <cellStyle name="Zvýraznění 6 2" xfId="660"/>
    <cellStyle name="Zvýraznění 6 2 2" xfId="661"/>
    <cellStyle name="Zvýraznění 6 2 3" xfId="662"/>
    <cellStyle name="Zvýraznění 6 2 4" xfId="663"/>
    <cellStyle name="Zvýraznění 6 2 5" xfId="664"/>
    <cellStyle name="Zvýraznění 6 2 6" xfId="665"/>
    <cellStyle name="Zvýraznění 6 2 7" xfId="666"/>
    <cellStyle name="Zvýraznění 6 3" xfId="667"/>
    <cellStyle name="Zvýraznění 6 4" xfId="668"/>
    <cellStyle name="Zvýraznění 6 5" xfId="669"/>
    <cellStyle name="Zvýraznění 6 6" xfId="670"/>
    <cellStyle name="Zvýraznění 6 7" xfId="6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fiserovar@soma.cz" TargetMode="External" /><Relationship Id="rId2" Type="http://schemas.openxmlformats.org/officeDocument/2006/relationships/hyperlink" Target="mailto:fiserova@soma.cz" TargetMode="External" /><Relationship Id="rId3" Type="http://schemas.openxmlformats.org/officeDocument/2006/relationships/hyperlink" Target="mailto:lunafi@seznam.cz" TargetMode="External" /><Relationship Id="rId4" Type="http://schemas.openxmlformats.org/officeDocument/2006/relationships/hyperlink" Target="mailto:alesvich@seznam.cz" TargetMode="External" /><Relationship Id="rId5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Babas.D@seznam.cz" TargetMode="External" /><Relationship Id="rId2" Type="http://schemas.openxmlformats.org/officeDocument/2006/relationships/hyperlink" Target="mailto:martin.neoral@centrum.cz" TargetMode="External" /><Relationship Id="rId3" Type="http://schemas.openxmlformats.org/officeDocument/2006/relationships/hyperlink" Target="mailto:micias@seznam.cz" TargetMode="External" /><Relationship Id="rId4" Type="http://schemas.openxmlformats.org/officeDocument/2006/relationships/hyperlink" Target="mailto:ready123@seznam.cz" TargetMode="External" /><Relationship Id="rId5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jajkovo@email.cz" TargetMode="External" /><Relationship Id="rId2" Type="http://schemas.openxmlformats.org/officeDocument/2006/relationships/hyperlink" Target="mailto:tiskarna@dobel.cz" TargetMode="External" /><Relationship Id="rId3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krc91@seznam.cz" TargetMode="External" /><Relationship Id="rId2" Type="http://schemas.openxmlformats.org/officeDocument/2006/relationships/hyperlink" Target="mailto:jan.faltus35@gmail.com" TargetMode="External" /><Relationship Id="rId3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ilto:brozek.dejf@gmail.com" TargetMode="External" /><Relationship Id="rId2" Type="http://schemas.openxmlformats.org/officeDocument/2006/relationships/hyperlink" Target="mailto:diblik.tomas@seznam.cz" TargetMode="External" /><Relationship Id="rId3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mailto:fiserovar@soma.cz" TargetMode="External" /><Relationship Id="rId2" Type="http://schemas.openxmlformats.org/officeDocument/2006/relationships/hyperlink" Target="mailto:fiserova@soma.cz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mailto:lukajosef@seznam.cz" TargetMode="External" /><Relationship Id="rId2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mailto:nuget@nuget.cz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mailto:milanarnold@seznam.cz" TargetMode="Externa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mailto:SilaKarel@seznamcz" TargetMode="External" /><Relationship Id="rId2" Type="http://schemas.openxmlformats.org/officeDocument/2006/relationships/hyperlink" Target="mailto:SilaKarel@seznam.cz" TargetMode="External" /><Relationship Id="rId3" Type="http://schemas.openxmlformats.org/officeDocument/2006/relationships/hyperlink" Target="mailto:SilaKarel@seznamcz" TargetMode="External" /><Relationship Id="rId4" Type="http://schemas.openxmlformats.org/officeDocument/2006/relationships/hyperlink" Target="mailto:marsikm@centrum.cz" TargetMode="External" /><Relationship Id="rId5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mailto:fiserova@soma.cz" TargetMode="External" /><Relationship Id="rId2" Type="http://schemas.openxmlformats.org/officeDocument/2006/relationships/hyperlink" Target="mailto:cornuto@seznam.cz" TargetMode="External" /><Relationship Id="rId3" Type="http://schemas.openxmlformats.org/officeDocument/2006/relationships/hyperlink" Target="mailto:kkuurrii@seznam.cz" TargetMode="External" /><Relationship Id="rId4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mailto:m.resler@seznam.cz" TargetMode="External" /><Relationship Id="rId2" Type="http://schemas.openxmlformats.org/officeDocument/2006/relationships/hyperlink" Target="mailto:m.resler@seznam.cz" TargetMode="External" /><Relationship Id="rId3" Type="http://schemas.openxmlformats.org/officeDocument/2006/relationships/hyperlink" Target="mailto:redberlin@redberlin.cz" TargetMode="External" /><Relationship Id="rId4" Type="http://schemas.openxmlformats.org/officeDocument/2006/relationships/hyperlink" Target="mailto:stastny.m@seznam.cz" TargetMode="External" /><Relationship Id="rId5" Type="http://schemas.openxmlformats.org/officeDocument/2006/relationships/hyperlink" Target="mailto:stanislav.kraitl@tiscali.cz" TargetMode="External" /><Relationship Id="rId6" Type="http://schemas.openxmlformats.org/officeDocument/2006/relationships/hyperlink" Target="mailto:kalstan@centrum.cz" TargetMode="External" /><Relationship Id="rId7" Type="http://schemas.openxmlformats.org/officeDocument/2006/relationships/hyperlink" Target="mailto:jmacak@accom.cz" TargetMode="External" /><Relationship Id="rId8" Type="http://schemas.openxmlformats.org/officeDocument/2006/relationships/hyperlink" Target="mailto:lada.doha@seznam.cz" TargetMode="External" /><Relationship Id="rId9" Type="http://schemas.openxmlformats.org/officeDocument/2006/relationships/hyperlink" Target="mailto:musilp20@seznam.cz" TargetMode="External" /><Relationship Id="rId10" Type="http://schemas.openxmlformats.org/officeDocument/2006/relationships/hyperlink" Target="mailto:jirilunka@seznam.cz" TargetMode="External" /><Relationship Id="rId11" Type="http://schemas.openxmlformats.org/officeDocument/2006/relationships/hyperlink" Target="mailto:horacek14@seznam.cz" TargetMode="External" /><Relationship Id="rId12" Type="http://schemas.openxmlformats.org/officeDocument/2006/relationships/hyperlink" Target="mailto:zdenekpekarek@volny.cz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fiserovar@soma.cz" TargetMode="External" /><Relationship Id="rId2" Type="http://schemas.openxmlformats.org/officeDocument/2006/relationships/hyperlink" Target="mailto:fiserova@soma.cz" TargetMode="External" /><Relationship Id="rId3" Type="http://schemas.openxmlformats.org/officeDocument/2006/relationships/hyperlink" Target="mailto:vitek.brejsa@seznam.cz" TargetMode="External" /><Relationship Id="rId4" Type="http://schemas.openxmlformats.org/officeDocument/2006/relationships/hyperlink" Target="mailto:pachl.tomas.9@seznam.cz" TargetMode="External" /><Relationship Id="rId5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budina@exsolution.cz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38"/>
  <sheetViews>
    <sheetView zoomScale="80" zoomScaleNormal="80" zoomScalePageLayoutView="0" workbookViewId="0" topLeftCell="A73">
      <selection activeCell="M79" sqref="M79"/>
    </sheetView>
  </sheetViews>
  <sheetFormatPr defaultColWidth="9.00390625" defaultRowHeight="16.5" customHeight="1"/>
  <cols>
    <col min="1" max="1" width="0.37109375" style="389" customWidth="1"/>
    <col min="2" max="2" width="5.75390625" style="390" customWidth="1"/>
    <col min="3" max="3" width="5.375" style="390" customWidth="1"/>
    <col min="4" max="4" width="17.75390625" style="995" customWidth="1"/>
    <col min="5" max="5" width="1.625" style="995" customWidth="1"/>
    <col min="6" max="6" width="20.75390625" style="995" customWidth="1"/>
    <col min="7" max="7" width="6.25390625" style="909" customWidth="1"/>
    <col min="8" max="8" width="5.625" style="906" customWidth="1"/>
    <col min="9" max="9" width="5.75390625" style="906" customWidth="1"/>
    <col min="10" max="10" width="7.75390625" style="907" customWidth="1"/>
    <col min="11" max="11" width="4.25390625" style="905" customWidth="1"/>
    <col min="12" max="12" width="1.12109375" style="904" customWidth="1"/>
    <col min="13" max="13" width="3.75390625" style="904" customWidth="1"/>
    <col min="14" max="14" width="23.125" style="366" customWidth="1"/>
    <col min="15" max="16384" width="9.125" style="366" customWidth="1"/>
  </cols>
  <sheetData>
    <row r="1" spans="2:13" ht="16.5" customHeight="1">
      <c r="B1" s="365" t="s">
        <v>180</v>
      </c>
      <c r="C1" s="910">
        <v>1</v>
      </c>
      <c r="D1" s="986" t="s">
        <v>315</v>
      </c>
      <c r="E1" s="987" t="s">
        <v>147</v>
      </c>
      <c r="F1" s="986" t="s">
        <v>340</v>
      </c>
      <c r="G1" s="476" t="s">
        <v>280</v>
      </c>
      <c r="H1" s="490" t="s">
        <v>342</v>
      </c>
      <c r="I1" s="977" t="s">
        <v>343</v>
      </c>
      <c r="J1" s="746">
        <v>0.7916666666666666</v>
      </c>
      <c r="K1" s="741">
        <v>5</v>
      </c>
      <c r="L1" s="477" t="s">
        <v>9</v>
      </c>
      <c r="M1" s="479">
        <v>9</v>
      </c>
    </row>
    <row r="2" spans="2:20" ht="16.5" customHeight="1">
      <c r="B2" s="365" t="s">
        <v>180</v>
      </c>
      <c r="C2" s="910">
        <v>2</v>
      </c>
      <c r="D2" s="986" t="s">
        <v>338</v>
      </c>
      <c r="E2" s="987" t="s">
        <v>147</v>
      </c>
      <c r="F2" s="986" t="s">
        <v>335</v>
      </c>
      <c r="G2" s="480" t="s">
        <v>279</v>
      </c>
      <c r="H2" s="490" t="s">
        <v>344</v>
      </c>
      <c r="I2" s="490" t="s">
        <v>345</v>
      </c>
      <c r="J2" s="746">
        <v>0.7291666666666666</v>
      </c>
      <c r="K2" s="742">
        <v>6</v>
      </c>
      <c r="L2" s="477" t="s">
        <v>9</v>
      </c>
      <c r="M2" s="359">
        <v>12</v>
      </c>
      <c r="S2" s="367"/>
      <c r="T2" s="367"/>
    </row>
    <row r="3" spans="2:20" ht="16.5" customHeight="1">
      <c r="B3" s="365" t="s">
        <v>180</v>
      </c>
      <c r="C3" s="910">
        <v>3</v>
      </c>
      <c r="D3" s="986" t="s">
        <v>184</v>
      </c>
      <c r="E3" s="987" t="s">
        <v>147</v>
      </c>
      <c r="F3" s="986" t="s">
        <v>337</v>
      </c>
      <c r="G3" s="480" t="s">
        <v>279</v>
      </c>
      <c r="H3" s="490" t="s">
        <v>344</v>
      </c>
      <c r="I3" s="490" t="s">
        <v>345</v>
      </c>
      <c r="J3" s="746">
        <v>0.7916666666666666</v>
      </c>
      <c r="K3" s="742">
        <v>10</v>
      </c>
      <c r="L3" s="477" t="s">
        <v>9</v>
      </c>
      <c r="M3" s="359">
        <v>10</v>
      </c>
      <c r="S3" s="367"/>
      <c r="T3" s="367"/>
    </row>
    <row r="4" spans="2:13" ht="16.5" customHeight="1">
      <c r="B4" s="365" t="s">
        <v>180</v>
      </c>
      <c r="C4" s="910">
        <v>4</v>
      </c>
      <c r="D4" s="986" t="s">
        <v>185</v>
      </c>
      <c r="E4" s="987" t="s">
        <v>147</v>
      </c>
      <c r="F4" s="986" t="s">
        <v>212</v>
      </c>
      <c r="G4" s="476" t="s">
        <v>280</v>
      </c>
      <c r="H4" s="490" t="s">
        <v>344</v>
      </c>
      <c r="I4" s="490" t="s">
        <v>345</v>
      </c>
      <c r="J4" s="746">
        <v>0.8541666666666666</v>
      </c>
      <c r="K4" s="743">
        <v>2</v>
      </c>
      <c r="L4" s="477" t="s">
        <v>9</v>
      </c>
      <c r="M4" s="360">
        <v>15</v>
      </c>
    </row>
    <row r="5" spans="2:13" ht="16.5" customHeight="1">
      <c r="B5" s="365" t="s">
        <v>180</v>
      </c>
      <c r="C5" s="910">
        <v>5</v>
      </c>
      <c r="D5" s="986" t="s">
        <v>340</v>
      </c>
      <c r="E5" s="987" t="s">
        <v>147</v>
      </c>
      <c r="F5" s="986" t="s">
        <v>78</v>
      </c>
      <c r="G5" s="476" t="s">
        <v>280</v>
      </c>
      <c r="H5" s="490" t="s">
        <v>346</v>
      </c>
      <c r="I5" s="490" t="s">
        <v>347</v>
      </c>
      <c r="J5" s="746">
        <v>0.8541666666666666</v>
      </c>
      <c r="K5" s="743">
        <v>4</v>
      </c>
      <c r="L5" s="477" t="s">
        <v>9</v>
      </c>
      <c r="M5" s="360">
        <v>3</v>
      </c>
    </row>
    <row r="6" spans="2:13" ht="16.5" customHeight="1">
      <c r="B6" s="365" t="s">
        <v>180</v>
      </c>
      <c r="C6" s="365">
        <v>6</v>
      </c>
      <c r="D6" s="986" t="s">
        <v>182</v>
      </c>
      <c r="E6" s="987" t="s">
        <v>147</v>
      </c>
      <c r="F6" s="986" t="s">
        <v>281</v>
      </c>
      <c r="G6" s="480" t="s">
        <v>279</v>
      </c>
      <c r="H6" s="481" t="s">
        <v>348</v>
      </c>
      <c r="I6" s="481" t="s">
        <v>349</v>
      </c>
      <c r="J6" s="746">
        <v>0.8125</v>
      </c>
      <c r="K6" s="742">
        <v>5</v>
      </c>
      <c r="L6" s="477" t="s">
        <v>9</v>
      </c>
      <c r="M6" s="359">
        <v>7</v>
      </c>
    </row>
    <row r="7" spans="2:13" ht="16.5" customHeight="1">
      <c r="B7" s="365" t="s">
        <v>180</v>
      </c>
      <c r="C7" s="365">
        <v>7</v>
      </c>
      <c r="D7" s="986" t="s">
        <v>315</v>
      </c>
      <c r="E7" s="987" t="s">
        <v>147</v>
      </c>
      <c r="F7" s="986" t="s">
        <v>178</v>
      </c>
      <c r="G7" s="476" t="s">
        <v>280</v>
      </c>
      <c r="H7" s="490" t="s">
        <v>348</v>
      </c>
      <c r="I7" s="490" t="s">
        <v>349</v>
      </c>
      <c r="J7" s="746">
        <v>0.875</v>
      </c>
      <c r="K7" s="744">
        <v>6</v>
      </c>
      <c r="L7" s="20" t="s">
        <v>9</v>
      </c>
      <c r="M7" s="478">
        <v>13</v>
      </c>
    </row>
    <row r="8" spans="2:20" ht="16.5" customHeight="1">
      <c r="B8" s="365" t="s">
        <v>180</v>
      </c>
      <c r="C8" s="365">
        <v>8</v>
      </c>
      <c r="D8" s="986" t="s">
        <v>178</v>
      </c>
      <c r="E8" s="987" t="s">
        <v>147</v>
      </c>
      <c r="F8" s="986" t="s">
        <v>339</v>
      </c>
      <c r="G8" s="476" t="s">
        <v>280</v>
      </c>
      <c r="H8" s="490" t="s">
        <v>352</v>
      </c>
      <c r="I8" s="490" t="s">
        <v>353</v>
      </c>
      <c r="J8" s="746">
        <v>0.7291666666666666</v>
      </c>
      <c r="K8" s="741">
        <v>12</v>
      </c>
      <c r="L8" s="477" t="s">
        <v>9</v>
      </c>
      <c r="M8" s="479">
        <v>7</v>
      </c>
      <c r="S8" s="367"/>
      <c r="T8" s="367"/>
    </row>
    <row r="9" spans="2:20" ht="16.5" customHeight="1">
      <c r="B9" s="365" t="s">
        <v>180</v>
      </c>
      <c r="C9" s="365">
        <v>9</v>
      </c>
      <c r="D9" s="986" t="s">
        <v>335</v>
      </c>
      <c r="E9" s="987" t="s">
        <v>147</v>
      </c>
      <c r="F9" s="986" t="s">
        <v>334</v>
      </c>
      <c r="G9" s="480" t="s">
        <v>279</v>
      </c>
      <c r="H9" s="481" t="s">
        <v>352</v>
      </c>
      <c r="I9" s="481" t="s">
        <v>353</v>
      </c>
      <c r="J9" s="746">
        <v>0.7916666666666666</v>
      </c>
      <c r="K9" s="742">
        <v>2</v>
      </c>
      <c r="L9" s="477" t="s">
        <v>9</v>
      </c>
      <c r="M9" s="477">
        <v>4</v>
      </c>
      <c r="N9" s="32"/>
      <c r="S9" s="367"/>
      <c r="T9" s="367"/>
    </row>
    <row r="10" spans="2:13" ht="16.5" customHeight="1">
      <c r="B10" s="365" t="s">
        <v>180</v>
      </c>
      <c r="C10" s="365">
        <v>10</v>
      </c>
      <c r="D10" s="986" t="s">
        <v>212</v>
      </c>
      <c r="E10" s="987" t="s">
        <v>147</v>
      </c>
      <c r="F10" s="986" t="s">
        <v>183</v>
      </c>
      <c r="G10" s="476" t="s">
        <v>280</v>
      </c>
      <c r="H10" s="490" t="s">
        <v>352</v>
      </c>
      <c r="I10" s="490" t="s">
        <v>353</v>
      </c>
      <c r="J10" s="746">
        <v>0.8541666666666666</v>
      </c>
      <c r="K10" s="743">
        <v>1</v>
      </c>
      <c r="L10" s="477" t="s">
        <v>9</v>
      </c>
      <c r="M10" s="360">
        <v>12</v>
      </c>
    </row>
    <row r="11" spans="2:13" ht="16.5" customHeight="1">
      <c r="B11" s="365" t="s">
        <v>180</v>
      </c>
      <c r="C11" s="365">
        <v>11</v>
      </c>
      <c r="D11" s="986" t="s">
        <v>185</v>
      </c>
      <c r="E11" s="987"/>
      <c r="F11" s="986" t="s">
        <v>183</v>
      </c>
      <c r="G11" s="476" t="s">
        <v>280</v>
      </c>
      <c r="H11" s="490" t="s">
        <v>350</v>
      </c>
      <c r="I11" s="490" t="s">
        <v>351</v>
      </c>
      <c r="J11" s="746">
        <v>0.7916666666666666</v>
      </c>
      <c r="K11" s="741">
        <v>6</v>
      </c>
      <c r="L11" s="477" t="s">
        <v>9</v>
      </c>
      <c r="M11" s="479">
        <v>6</v>
      </c>
    </row>
    <row r="12" spans="2:13" ht="16.5" customHeight="1">
      <c r="B12" s="365" t="s">
        <v>180</v>
      </c>
      <c r="C12" s="365">
        <v>12</v>
      </c>
      <c r="D12" s="986" t="s">
        <v>339</v>
      </c>
      <c r="E12" s="987" t="s">
        <v>147</v>
      </c>
      <c r="F12" s="986" t="s">
        <v>212</v>
      </c>
      <c r="G12" s="476" t="s">
        <v>280</v>
      </c>
      <c r="H12" s="490" t="s">
        <v>350</v>
      </c>
      <c r="I12" s="490" t="s">
        <v>351</v>
      </c>
      <c r="J12" s="746">
        <v>0.8541666666666666</v>
      </c>
      <c r="K12" s="741">
        <v>8</v>
      </c>
      <c r="L12" s="477"/>
      <c r="M12" s="479">
        <v>15</v>
      </c>
    </row>
    <row r="13" spans="2:20" ht="16.5" customHeight="1">
      <c r="B13" s="365" t="s">
        <v>180</v>
      </c>
      <c r="C13" s="365">
        <v>13</v>
      </c>
      <c r="D13" s="986" t="s">
        <v>185</v>
      </c>
      <c r="E13" s="987" t="s">
        <v>147</v>
      </c>
      <c r="F13" s="986" t="s">
        <v>78</v>
      </c>
      <c r="G13" s="476" t="s">
        <v>280</v>
      </c>
      <c r="H13" s="490" t="s">
        <v>186</v>
      </c>
      <c r="I13" s="490" t="s">
        <v>354</v>
      </c>
      <c r="J13" s="746">
        <v>0.7291666666666666</v>
      </c>
      <c r="K13" s="741">
        <v>7</v>
      </c>
      <c r="L13" s="477" t="s">
        <v>9</v>
      </c>
      <c r="M13" s="479">
        <v>15</v>
      </c>
      <c r="S13" s="367"/>
      <c r="T13" s="367"/>
    </row>
    <row r="14" spans="2:20" ht="16.5" customHeight="1">
      <c r="B14" s="365" t="s">
        <v>180</v>
      </c>
      <c r="C14" s="365">
        <v>14</v>
      </c>
      <c r="D14" s="986" t="s">
        <v>334</v>
      </c>
      <c r="E14" s="987" t="s">
        <v>147</v>
      </c>
      <c r="F14" s="986" t="s">
        <v>182</v>
      </c>
      <c r="G14" s="480" t="s">
        <v>279</v>
      </c>
      <c r="H14" s="490" t="s">
        <v>186</v>
      </c>
      <c r="I14" s="490" t="s">
        <v>354</v>
      </c>
      <c r="J14" s="746">
        <v>0.7916666666666666</v>
      </c>
      <c r="K14" s="743">
        <v>10</v>
      </c>
      <c r="L14" s="477" t="s">
        <v>9</v>
      </c>
      <c r="M14" s="477">
        <v>1</v>
      </c>
      <c r="S14" s="367"/>
      <c r="T14" s="367"/>
    </row>
    <row r="15" spans="2:20" ht="16.5" customHeight="1">
      <c r="B15" s="365" t="s">
        <v>180</v>
      </c>
      <c r="C15" s="365">
        <v>15</v>
      </c>
      <c r="D15" s="986" t="s">
        <v>281</v>
      </c>
      <c r="E15" s="987" t="s">
        <v>147</v>
      </c>
      <c r="F15" s="986" t="s">
        <v>337</v>
      </c>
      <c r="G15" s="480" t="s">
        <v>279</v>
      </c>
      <c r="H15" s="490" t="s">
        <v>186</v>
      </c>
      <c r="I15" s="490" t="s">
        <v>354</v>
      </c>
      <c r="J15" s="746">
        <v>0.8541666666666666</v>
      </c>
      <c r="K15" s="741">
        <v>6</v>
      </c>
      <c r="L15" s="477" t="s">
        <v>9</v>
      </c>
      <c r="M15" s="477">
        <v>21</v>
      </c>
      <c r="S15" s="367"/>
      <c r="T15" s="367"/>
    </row>
    <row r="16" spans="2:14" ht="16.5" customHeight="1">
      <c r="B16" s="365" t="s">
        <v>180</v>
      </c>
      <c r="C16" s="365">
        <v>16</v>
      </c>
      <c r="D16" s="986" t="s">
        <v>184</v>
      </c>
      <c r="E16" s="987" t="s">
        <v>147</v>
      </c>
      <c r="F16" s="986" t="s">
        <v>335</v>
      </c>
      <c r="G16" s="480" t="s">
        <v>279</v>
      </c>
      <c r="H16" s="490" t="s">
        <v>342</v>
      </c>
      <c r="I16" s="490" t="s">
        <v>355</v>
      </c>
      <c r="J16" s="746">
        <v>0.7916666666666666</v>
      </c>
      <c r="K16" s="743">
        <v>2</v>
      </c>
      <c r="L16" s="477" t="s">
        <v>9</v>
      </c>
      <c r="M16" s="477">
        <v>21</v>
      </c>
      <c r="N16" s="32"/>
    </row>
    <row r="17" spans="2:13" ht="16.5" customHeight="1">
      <c r="B17" s="365" t="s">
        <v>180</v>
      </c>
      <c r="C17" s="365">
        <v>17</v>
      </c>
      <c r="D17" s="986" t="s">
        <v>212</v>
      </c>
      <c r="E17" s="987" t="s">
        <v>147</v>
      </c>
      <c r="F17" s="986" t="s">
        <v>340</v>
      </c>
      <c r="G17" s="476" t="s">
        <v>280</v>
      </c>
      <c r="H17" s="490" t="s">
        <v>342</v>
      </c>
      <c r="I17" s="490" t="s">
        <v>355</v>
      </c>
      <c r="J17" s="746">
        <v>0.8541666666666666</v>
      </c>
      <c r="K17" s="741">
        <v>3</v>
      </c>
      <c r="L17" s="477" t="s">
        <v>9</v>
      </c>
      <c r="M17" s="479">
        <v>4</v>
      </c>
    </row>
    <row r="18" spans="2:20" ht="16.5" customHeight="1">
      <c r="B18" s="365" t="s">
        <v>180</v>
      </c>
      <c r="C18" s="365">
        <v>18</v>
      </c>
      <c r="D18" s="986" t="s">
        <v>178</v>
      </c>
      <c r="E18" s="987" t="s">
        <v>147</v>
      </c>
      <c r="F18" s="986" t="s">
        <v>78</v>
      </c>
      <c r="G18" s="476" t="s">
        <v>280</v>
      </c>
      <c r="H18" s="490" t="s">
        <v>346</v>
      </c>
      <c r="I18" s="490" t="s">
        <v>360</v>
      </c>
      <c r="J18" s="746">
        <v>0.8333333333333334</v>
      </c>
      <c r="K18" s="743">
        <v>4</v>
      </c>
      <c r="L18" s="477" t="s">
        <v>9</v>
      </c>
      <c r="M18" s="360">
        <v>7</v>
      </c>
      <c r="S18" s="367"/>
      <c r="T18" s="367"/>
    </row>
    <row r="19" spans="2:13" ht="16.5" customHeight="1">
      <c r="B19" s="365" t="s">
        <v>180</v>
      </c>
      <c r="C19" s="365">
        <v>19</v>
      </c>
      <c r="D19" s="986" t="s">
        <v>183</v>
      </c>
      <c r="E19" s="987" t="s">
        <v>147</v>
      </c>
      <c r="F19" s="986" t="s">
        <v>315</v>
      </c>
      <c r="G19" s="476" t="s">
        <v>280</v>
      </c>
      <c r="H19" s="490" t="s">
        <v>348</v>
      </c>
      <c r="I19" s="490" t="s">
        <v>356</v>
      </c>
      <c r="J19" s="746">
        <v>0.8125</v>
      </c>
      <c r="K19" s="743">
        <v>4</v>
      </c>
      <c r="L19" s="477" t="s">
        <v>9</v>
      </c>
      <c r="M19" s="360">
        <v>10</v>
      </c>
    </row>
    <row r="20" spans="2:20" ht="16.5" customHeight="1">
      <c r="B20" s="365" t="s">
        <v>180</v>
      </c>
      <c r="C20" s="365">
        <v>20</v>
      </c>
      <c r="D20" s="986" t="s">
        <v>335</v>
      </c>
      <c r="E20" s="987" t="s">
        <v>147</v>
      </c>
      <c r="F20" s="986" t="s">
        <v>281</v>
      </c>
      <c r="G20" s="480" t="s">
        <v>279</v>
      </c>
      <c r="H20" s="490" t="s">
        <v>348</v>
      </c>
      <c r="I20" s="490" t="s">
        <v>356</v>
      </c>
      <c r="J20" s="746">
        <v>0.875</v>
      </c>
      <c r="K20" s="741">
        <v>12</v>
      </c>
      <c r="L20" s="477" t="s">
        <v>9</v>
      </c>
      <c r="M20" s="477">
        <v>6</v>
      </c>
      <c r="N20" s="32"/>
      <c r="S20" s="367"/>
      <c r="T20" s="367"/>
    </row>
    <row r="21" spans="2:20" ht="16.5" customHeight="1">
      <c r="B21" s="365" t="s">
        <v>180</v>
      </c>
      <c r="C21" s="365">
        <v>21</v>
      </c>
      <c r="D21" s="988" t="s">
        <v>211</v>
      </c>
      <c r="E21" s="987" t="s">
        <v>147</v>
      </c>
      <c r="F21" s="988" t="s">
        <v>184</v>
      </c>
      <c r="G21" s="480" t="s">
        <v>279</v>
      </c>
      <c r="H21" s="490" t="s">
        <v>352</v>
      </c>
      <c r="I21" s="490" t="s">
        <v>357</v>
      </c>
      <c r="J21" s="746">
        <v>0.8125</v>
      </c>
      <c r="K21" s="741">
        <v>11</v>
      </c>
      <c r="L21" s="477" t="s">
        <v>9</v>
      </c>
      <c r="M21" s="477">
        <v>10</v>
      </c>
      <c r="S21" s="367"/>
      <c r="T21" s="367"/>
    </row>
    <row r="22" spans="2:20" ht="16.5" customHeight="1">
      <c r="B22" s="365" t="s">
        <v>180</v>
      </c>
      <c r="C22" s="365">
        <v>22</v>
      </c>
      <c r="D22" s="989" t="s">
        <v>339</v>
      </c>
      <c r="E22" s="987" t="s">
        <v>147</v>
      </c>
      <c r="F22" s="989" t="s">
        <v>185</v>
      </c>
      <c r="G22" s="476" t="s">
        <v>280</v>
      </c>
      <c r="H22" s="490" t="s">
        <v>352</v>
      </c>
      <c r="I22" s="490" t="s">
        <v>357</v>
      </c>
      <c r="J22" s="746">
        <v>0.875</v>
      </c>
      <c r="K22" s="741">
        <v>11</v>
      </c>
      <c r="L22" s="477"/>
      <c r="M22" s="479">
        <v>12</v>
      </c>
      <c r="N22" s="754"/>
      <c r="S22" s="367"/>
      <c r="T22" s="367"/>
    </row>
    <row r="23" spans="2:20" ht="16.5" customHeight="1">
      <c r="B23" s="365" t="s">
        <v>180</v>
      </c>
      <c r="C23" s="365">
        <v>23</v>
      </c>
      <c r="D23" s="986" t="s">
        <v>211</v>
      </c>
      <c r="E23" s="987" t="s">
        <v>147</v>
      </c>
      <c r="F23" s="986" t="s">
        <v>338</v>
      </c>
      <c r="G23" s="480" t="s">
        <v>279</v>
      </c>
      <c r="H23" s="490" t="s">
        <v>350</v>
      </c>
      <c r="I23" s="490" t="s">
        <v>361</v>
      </c>
      <c r="J23" s="746">
        <v>0.6875</v>
      </c>
      <c r="K23" s="743">
        <v>12</v>
      </c>
      <c r="L23" s="477" t="s">
        <v>9</v>
      </c>
      <c r="M23" s="360">
        <v>5</v>
      </c>
      <c r="S23" s="367"/>
      <c r="T23" s="367"/>
    </row>
    <row r="24" spans="2:20" ht="16.5" customHeight="1">
      <c r="B24" s="365" t="s">
        <v>180</v>
      </c>
      <c r="C24" s="365">
        <v>24</v>
      </c>
      <c r="D24" s="988" t="s">
        <v>339</v>
      </c>
      <c r="E24" s="987" t="s">
        <v>147</v>
      </c>
      <c r="F24" s="988" t="s">
        <v>78</v>
      </c>
      <c r="G24" s="476" t="s">
        <v>280</v>
      </c>
      <c r="H24" s="491" t="s">
        <v>350</v>
      </c>
      <c r="I24" s="978" t="s">
        <v>361</v>
      </c>
      <c r="J24" s="747">
        <v>0.75</v>
      </c>
      <c r="K24" s="743">
        <v>10</v>
      </c>
      <c r="L24" s="477" t="s">
        <v>9</v>
      </c>
      <c r="M24" s="360">
        <v>18</v>
      </c>
      <c r="S24" s="367"/>
      <c r="T24" s="367"/>
    </row>
    <row r="25" spans="2:20" ht="16.5" customHeight="1">
      <c r="B25" s="365" t="s">
        <v>180</v>
      </c>
      <c r="C25" s="365">
        <v>25</v>
      </c>
      <c r="D25" s="986" t="s">
        <v>212</v>
      </c>
      <c r="E25" s="987" t="s">
        <v>147</v>
      </c>
      <c r="F25" s="986" t="s">
        <v>178</v>
      </c>
      <c r="G25" s="476" t="s">
        <v>280</v>
      </c>
      <c r="H25" s="490" t="s">
        <v>350</v>
      </c>
      <c r="I25" s="490" t="s">
        <v>361</v>
      </c>
      <c r="J25" s="746">
        <v>0.8125</v>
      </c>
      <c r="K25" s="743">
        <v>10</v>
      </c>
      <c r="L25" s="477" t="s">
        <v>9</v>
      </c>
      <c r="M25" s="360">
        <v>4</v>
      </c>
      <c r="S25" s="367"/>
      <c r="T25" s="367"/>
    </row>
    <row r="26" spans="2:20" ht="16.5" customHeight="1">
      <c r="B26" s="365" t="s">
        <v>180</v>
      </c>
      <c r="C26" s="365">
        <v>26</v>
      </c>
      <c r="D26" s="989" t="s">
        <v>340</v>
      </c>
      <c r="E26" s="987" t="s">
        <v>147</v>
      </c>
      <c r="F26" s="989" t="s">
        <v>183</v>
      </c>
      <c r="G26" s="476" t="s">
        <v>280</v>
      </c>
      <c r="H26" s="490" t="s">
        <v>350</v>
      </c>
      <c r="I26" s="490" t="s">
        <v>361</v>
      </c>
      <c r="J26" s="746">
        <v>0.875</v>
      </c>
      <c r="K26" s="745">
        <v>17</v>
      </c>
      <c r="L26" s="477" t="s">
        <v>9</v>
      </c>
      <c r="M26" s="477">
        <v>8</v>
      </c>
      <c r="N26" s="754"/>
      <c r="S26" s="367"/>
      <c r="T26" s="367"/>
    </row>
    <row r="27" spans="2:20" ht="16.5" customHeight="1">
      <c r="B27" s="365" t="s">
        <v>180</v>
      </c>
      <c r="C27" s="365">
        <v>27</v>
      </c>
      <c r="D27" s="986" t="s">
        <v>337</v>
      </c>
      <c r="E27" s="987" t="s">
        <v>147</v>
      </c>
      <c r="F27" s="986" t="s">
        <v>334</v>
      </c>
      <c r="G27" s="480" t="s">
        <v>279</v>
      </c>
      <c r="H27" s="481" t="s">
        <v>186</v>
      </c>
      <c r="I27" s="481" t="s">
        <v>359</v>
      </c>
      <c r="J27" s="746">
        <v>0.6666666666666666</v>
      </c>
      <c r="K27" s="742">
        <v>14</v>
      </c>
      <c r="L27" s="477" t="s">
        <v>9</v>
      </c>
      <c r="M27" s="477">
        <v>6</v>
      </c>
      <c r="S27" s="367"/>
      <c r="T27" s="367"/>
    </row>
    <row r="28" spans="2:20" ht="16.5" customHeight="1">
      <c r="B28" s="365" t="s">
        <v>180</v>
      </c>
      <c r="C28" s="365">
        <v>28</v>
      </c>
      <c r="D28" s="986" t="s">
        <v>182</v>
      </c>
      <c r="E28" s="987" t="s">
        <v>147</v>
      </c>
      <c r="F28" s="986" t="s">
        <v>211</v>
      </c>
      <c r="G28" s="480" t="s">
        <v>279</v>
      </c>
      <c r="H28" s="481" t="s">
        <v>186</v>
      </c>
      <c r="I28" s="482" t="s">
        <v>359</v>
      </c>
      <c r="J28" s="746">
        <v>0.7291666666666666</v>
      </c>
      <c r="K28" s="742">
        <v>4</v>
      </c>
      <c r="L28" s="477" t="s">
        <v>9</v>
      </c>
      <c r="M28" s="477">
        <v>11</v>
      </c>
      <c r="N28" s="32"/>
      <c r="S28" s="367"/>
      <c r="T28" s="367"/>
    </row>
    <row r="29" spans="2:13" ht="16.5" customHeight="1">
      <c r="B29" s="365" t="s">
        <v>180</v>
      </c>
      <c r="C29" s="365">
        <v>29</v>
      </c>
      <c r="D29" s="986" t="s">
        <v>281</v>
      </c>
      <c r="E29" s="987" t="s">
        <v>147</v>
      </c>
      <c r="F29" s="986" t="s">
        <v>184</v>
      </c>
      <c r="G29" s="480" t="s">
        <v>279</v>
      </c>
      <c r="H29" s="490" t="s">
        <v>186</v>
      </c>
      <c r="I29" s="490" t="s">
        <v>359</v>
      </c>
      <c r="J29" s="746">
        <v>0.7916666666666666</v>
      </c>
      <c r="K29" s="742">
        <v>10</v>
      </c>
      <c r="L29" s="477" t="s">
        <v>9</v>
      </c>
      <c r="M29" s="477">
        <v>8</v>
      </c>
    </row>
    <row r="30" spans="2:14" ht="16.5" customHeight="1">
      <c r="B30" s="365" t="s">
        <v>180</v>
      </c>
      <c r="C30" s="365">
        <v>30</v>
      </c>
      <c r="D30" s="989" t="s">
        <v>185</v>
      </c>
      <c r="E30" s="987" t="s">
        <v>147</v>
      </c>
      <c r="F30" s="989" t="s">
        <v>315</v>
      </c>
      <c r="G30" s="476" t="s">
        <v>280</v>
      </c>
      <c r="H30" s="490" t="s">
        <v>186</v>
      </c>
      <c r="I30" s="490" t="s">
        <v>359</v>
      </c>
      <c r="J30" s="746">
        <v>0.8541666666666666</v>
      </c>
      <c r="K30" s="741">
        <v>13</v>
      </c>
      <c r="L30" s="477"/>
      <c r="M30" s="479">
        <v>4</v>
      </c>
      <c r="N30" s="754"/>
    </row>
    <row r="31" spans="2:20" ht="16.5" customHeight="1">
      <c r="B31" s="365" t="s">
        <v>180</v>
      </c>
      <c r="C31" s="365">
        <v>31</v>
      </c>
      <c r="D31" s="989" t="s">
        <v>338</v>
      </c>
      <c r="E31" s="987" t="s">
        <v>147</v>
      </c>
      <c r="F31" s="989" t="s">
        <v>184</v>
      </c>
      <c r="G31" s="480" t="s">
        <v>279</v>
      </c>
      <c r="H31" s="490" t="s">
        <v>342</v>
      </c>
      <c r="I31" s="490" t="s">
        <v>497</v>
      </c>
      <c r="J31" s="746">
        <v>0.8333333333333334</v>
      </c>
      <c r="K31" s="743">
        <v>9</v>
      </c>
      <c r="L31" s="477" t="s">
        <v>9</v>
      </c>
      <c r="M31" s="360">
        <v>12</v>
      </c>
      <c r="N31" s="754"/>
      <c r="S31" s="367"/>
      <c r="T31" s="367"/>
    </row>
    <row r="32" spans="2:20" ht="16.5" customHeight="1">
      <c r="B32" s="365" t="s">
        <v>180</v>
      </c>
      <c r="C32" s="365">
        <v>32</v>
      </c>
      <c r="D32" s="986" t="s">
        <v>78</v>
      </c>
      <c r="E32" s="987" t="s">
        <v>147</v>
      </c>
      <c r="F32" s="986" t="s">
        <v>315</v>
      </c>
      <c r="G32" s="476" t="s">
        <v>280</v>
      </c>
      <c r="H32" s="490" t="s">
        <v>344</v>
      </c>
      <c r="I32" s="977" t="s">
        <v>358</v>
      </c>
      <c r="J32" s="746">
        <v>0.8125</v>
      </c>
      <c r="K32" s="743">
        <v>15</v>
      </c>
      <c r="L32" s="477" t="s">
        <v>9</v>
      </c>
      <c r="M32" s="360">
        <v>3</v>
      </c>
      <c r="S32" s="367"/>
      <c r="T32" s="367"/>
    </row>
    <row r="33" spans="2:20" ht="16.5" customHeight="1">
      <c r="B33" s="365" t="s">
        <v>180</v>
      </c>
      <c r="C33" s="365">
        <v>33</v>
      </c>
      <c r="D33" s="986" t="s">
        <v>340</v>
      </c>
      <c r="E33" s="987" t="s">
        <v>147</v>
      </c>
      <c r="F33" s="986" t="s">
        <v>178</v>
      </c>
      <c r="G33" s="476" t="s">
        <v>280</v>
      </c>
      <c r="H33" s="490" t="s">
        <v>344</v>
      </c>
      <c r="I33" s="490" t="s">
        <v>358</v>
      </c>
      <c r="J33" s="746">
        <v>0.875</v>
      </c>
      <c r="K33" s="744">
        <v>14</v>
      </c>
      <c r="L33" s="20" t="s">
        <v>9</v>
      </c>
      <c r="M33" s="478">
        <v>8</v>
      </c>
      <c r="S33" s="367"/>
      <c r="T33" s="367"/>
    </row>
    <row r="34" spans="2:13" ht="16.5" customHeight="1">
      <c r="B34" s="365" t="s">
        <v>180</v>
      </c>
      <c r="C34" s="365">
        <v>34</v>
      </c>
      <c r="D34" s="986" t="s">
        <v>338</v>
      </c>
      <c r="E34" s="987" t="s">
        <v>147</v>
      </c>
      <c r="F34" s="986" t="s">
        <v>337</v>
      </c>
      <c r="G34" s="480" t="s">
        <v>279</v>
      </c>
      <c r="H34" s="490" t="s">
        <v>346</v>
      </c>
      <c r="I34" s="490" t="s">
        <v>639</v>
      </c>
      <c r="J34" s="746">
        <v>0.8229166666666666</v>
      </c>
      <c r="K34" s="743">
        <v>9</v>
      </c>
      <c r="L34" s="477" t="s">
        <v>9</v>
      </c>
      <c r="M34" s="360">
        <v>20</v>
      </c>
    </row>
    <row r="35" spans="2:13" ht="16.5" customHeight="1">
      <c r="B35" s="365" t="s">
        <v>180</v>
      </c>
      <c r="C35" s="365">
        <v>35</v>
      </c>
      <c r="D35" s="986" t="s">
        <v>338</v>
      </c>
      <c r="E35" s="987"/>
      <c r="F35" s="986" t="s">
        <v>281</v>
      </c>
      <c r="G35" s="480" t="s">
        <v>279</v>
      </c>
      <c r="H35" s="490" t="s">
        <v>352</v>
      </c>
      <c r="I35" s="490" t="s">
        <v>368</v>
      </c>
      <c r="J35" s="746">
        <v>0.75</v>
      </c>
      <c r="K35" s="743">
        <v>6</v>
      </c>
      <c r="L35" s="477" t="s">
        <v>9</v>
      </c>
      <c r="M35" s="360">
        <v>7</v>
      </c>
    </row>
    <row r="36" spans="2:13" ht="16.5" customHeight="1">
      <c r="B36" s="365" t="s">
        <v>180</v>
      </c>
      <c r="C36" s="365">
        <v>36</v>
      </c>
      <c r="D36" s="986" t="s">
        <v>183</v>
      </c>
      <c r="E36" s="987" t="s">
        <v>147</v>
      </c>
      <c r="F36" s="986" t="s">
        <v>339</v>
      </c>
      <c r="G36" s="476" t="s">
        <v>280</v>
      </c>
      <c r="H36" s="490" t="s">
        <v>352</v>
      </c>
      <c r="I36" s="490" t="s">
        <v>368</v>
      </c>
      <c r="J36" s="746">
        <v>0.8125</v>
      </c>
      <c r="K36" s="741">
        <v>6</v>
      </c>
      <c r="L36" s="477" t="s">
        <v>9</v>
      </c>
      <c r="M36" s="479">
        <v>16</v>
      </c>
    </row>
    <row r="37" spans="2:13" ht="16.5" customHeight="1">
      <c r="B37" s="365" t="s">
        <v>180</v>
      </c>
      <c r="C37" s="365">
        <v>37</v>
      </c>
      <c r="D37" s="986" t="s">
        <v>340</v>
      </c>
      <c r="E37" s="987" t="s">
        <v>147</v>
      </c>
      <c r="F37" s="986" t="s">
        <v>339</v>
      </c>
      <c r="G37" s="476" t="s">
        <v>280</v>
      </c>
      <c r="H37" s="490" t="s">
        <v>350</v>
      </c>
      <c r="I37" s="490" t="s">
        <v>365</v>
      </c>
      <c r="J37" s="746">
        <v>0.8541666666666666</v>
      </c>
      <c r="K37" s="743">
        <v>23</v>
      </c>
      <c r="L37" s="477" t="s">
        <v>9</v>
      </c>
      <c r="M37" s="360">
        <v>10</v>
      </c>
    </row>
    <row r="38" spans="2:14" ht="16.5" customHeight="1">
      <c r="B38" s="365" t="s">
        <v>180</v>
      </c>
      <c r="C38" s="365">
        <v>38</v>
      </c>
      <c r="D38" s="986" t="s">
        <v>334</v>
      </c>
      <c r="E38" s="987" t="s">
        <v>147</v>
      </c>
      <c r="F38" s="986" t="s">
        <v>338</v>
      </c>
      <c r="G38" s="480" t="s">
        <v>279</v>
      </c>
      <c r="H38" s="490" t="s">
        <v>186</v>
      </c>
      <c r="I38" s="490" t="s">
        <v>363</v>
      </c>
      <c r="J38" s="746">
        <v>0.6666666666666666</v>
      </c>
      <c r="K38" s="743" t="s">
        <v>680</v>
      </c>
      <c r="L38" s="477" t="s">
        <v>9</v>
      </c>
      <c r="M38" s="360">
        <v>0</v>
      </c>
      <c r="N38" s="754"/>
    </row>
    <row r="39" spans="2:14" ht="16.5" customHeight="1">
      <c r="B39" s="365" t="s">
        <v>180</v>
      </c>
      <c r="C39" s="365">
        <v>39</v>
      </c>
      <c r="D39" s="986" t="s">
        <v>337</v>
      </c>
      <c r="E39" s="987" t="s">
        <v>147</v>
      </c>
      <c r="F39" s="986" t="s">
        <v>335</v>
      </c>
      <c r="G39" s="480" t="s">
        <v>279</v>
      </c>
      <c r="H39" s="481" t="s">
        <v>186</v>
      </c>
      <c r="I39" s="481" t="s">
        <v>363</v>
      </c>
      <c r="J39" s="746">
        <v>0.7291666666666666</v>
      </c>
      <c r="K39" s="742">
        <v>14</v>
      </c>
      <c r="L39" s="477" t="s">
        <v>9</v>
      </c>
      <c r="M39" s="477">
        <v>7</v>
      </c>
      <c r="N39" s="754"/>
    </row>
    <row r="40" spans="2:14" ht="16.5" customHeight="1">
      <c r="B40" s="365" t="s">
        <v>180</v>
      </c>
      <c r="C40" s="365">
        <v>40</v>
      </c>
      <c r="D40" s="986" t="s">
        <v>281</v>
      </c>
      <c r="E40" s="987" t="s">
        <v>147</v>
      </c>
      <c r="F40" s="986" t="s">
        <v>211</v>
      </c>
      <c r="G40" s="480" t="s">
        <v>279</v>
      </c>
      <c r="H40" s="481" t="s">
        <v>186</v>
      </c>
      <c r="I40" s="481" t="s">
        <v>363</v>
      </c>
      <c r="J40" s="746">
        <v>0.7916666666666666</v>
      </c>
      <c r="K40" s="742">
        <v>4</v>
      </c>
      <c r="L40" s="477" t="s">
        <v>9</v>
      </c>
      <c r="M40" s="477">
        <v>16</v>
      </c>
      <c r="N40" s="754"/>
    </row>
    <row r="41" spans="2:14" ht="16.5" customHeight="1">
      <c r="B41" s="365" t="s">
        <v>180</v>
      </c>
      <c r="C41" s="365">
        <v>41</v>
      </c>
      <c r="D41" s="986" t="s">
        <v>182</v>
      </c>
      <c r="E41" s="987" t="s">
        <v>147</v>
      </c>
      <c r="F41" s="986" t="s">
        <v>184</v>
      </c>
      <c r="G41" s="480" t="s">
        <v>279</v>
      </c>
      <c r="H41" s="490" t="s">
        <v>186</v>
      </c>
      <c r="I41" s="490" t="s">
        <v>363</v>
      </c>
      <c r="J41" s="746">
        <v>0.8541666666666666</v>
      </c>
      <c r="K41" s="741">
        <v>7</v>
      </c>
      <c r="L41" s="477" t="s">
        <v>9</v>
      </c>
      <c r="M41" s="477">
        <v>3</v>
      </c>
      <c r="N41" s="754"/>
    </row>
    <row r="42" spans="2:14" ht="16.5" customHeight="1">
      <c r="B42" s="365" t="s">
        <v>180</v>
      </c>
      <c r="C42" s="365">
        <v>42</v>
      </c>
      <c r="D42" s="986" t="s">
        <v>183</v>
      </c>
      <c r="E42" s="987" t="s">
        <v>147</v>
      </c>
      <c r="F42" s="986" t="s">
        <v>78</v>
      </c>
      <c r="G42" s="476" t="s">
        <v>280</v>
      </c>
      <c r="H42" s="490" t="s">
        <v>342</v>
      </c>
      <c r="I42" s="490" t="s">
        <v>370</v>
      </c>
      <c r="J42" s="746">
        <v>0.8333333333333334</v>
      </c>
      <c r="K42" s="741">
        <v>1</v>
      </c>
      <c r="L42" s="477" t="s">
        <v>9</v>
      </c>
      <c r="M42" s="479">
        <v>12</v>
      </c>
      <c r="N42" s="754"/>
    </row>
    <row r="43" spans="2:14" ht="16.5" customHeight="1">
      <c r="B43" s="365" t="s">
        <v>180</v>
      </c>
      <c r="C43" s="365">
        <v>43</v>
      </c>
      <c r="D43" s="986" t="s">
        <v>335</v>
      </c>
      <c r="E43" s="987" t="s">
        <v>147</v>
      </c>
      <c r="F43" s="986" t="s">
        <v>182</v>
      </c>
      <c r="G43" s="480" t="s">
        <v>279</v>
      </c>
      <c r="H43" s="490" t="s">
        <v>344</v>
      </c>
      <c r="I43" s="490" t="s">
        <v>362</v>
      </c>
      <c r="J43" s="746">
        <v>0.8125</v>
      </c>
      <c r="K43" s="898">
        <v>9</v>
      </c>
      <c r="L43" s="477" t="s">
        <v>9</v>
      </c>
      <c r="M43" s="477">
        <v>3</v>
      </c>
      <c r="N43" s="754"/>
    </row>
    <row r="44" spans="2:14" ht="16.5" customHeight="1">
      <c r="B44" s="365" t="s">
        <v>180</v>
      </c>
      <c r="C44" s="365">
        <v>44</v>
      </c>
      <c r="D44" s="986" t="s">
        <v>340</v>
      </c>
      <c r="E44" s="987" t="s">
        <v>147</v>
      </c>
      <c r="F44" s="986" t="s">
        <v>185</v>
      </c>
      <c r="G44" s="476" t="s">
        <v>280</v>
      </c>
      <c r="H44" s="490" t="s">
        <v>344</v>
      </c>
      <c r="I44" s="490" t="s">
        <v>362</v>
      </c>
      <c r="J44" s="746">
        <v>0.875</v>
      </c>
      <c r="K44" s="741">
        <v>13</v>
      </c>
      <c r="L44" s="477" t="s">
        <v>9</v>
      </c>
      <c r="M44" s="479">
        <v>3</v>
      </c>
      <c r="N44" s="754"/>
    </row>
    <row r="45" spans="2:14" ht="16.5" customHeight="1">
      <c r="B45" s="365" t="s">
        <v>180</v>
      </c>
      <c r="C45" s="365">
        <v>45</v>
      </c>
      <c r="D45" s="986" t="s">
        <v>337</v>
      </c>
      <c r="E45" s="987" t="s">
        <v>147</v>
      </c>
      <c r="F45" s="986" t="s">
        <v>182</v>
      </c>
      <c r="G45" s="480" t="s">
        <v>279</v>
      </c>
      <c r="H45" s="490" t="s">
        <v>346</v>
      </c>
      <c r="I45" s="490" t="s">
        <v>367</v>
      </c>
      <c r="J45" s="746">
        <v>0.8125</v>
      </c>
      <c r="K45" s="741" t="s">
        <v>680</v>
      </c>
      <c r="L45" s="477" t="s">
        <v>9</v>
      </c>
      <c r="M45" s="477">
        <v>0</v>
      </c>
      <c r="N45" s="754"/>
    </row>
    <row r="46" spans="2:14" ht="16.5" customHeight="1">
      <c r="B46" s="365" t="s">
        <v>180</v>
      </c>
      <c r="C46" s="365">
        <v>46</v>
      </c>
      <c r="D46" s="986" t="s">
        <v>315</v>
      </c>
      <c r="E46" s="987" t="s">
        <v>147</v>
      </c>
      <c r="F46" s="986" t="s">
        <v>212</v>
      </c>
      <c r="G46" s="476" t="s">
        <v>280</v>
      </c>
      <c r="H46" s="490" t="s">
        <v>346</v>
      </c>
      <c r="I46" s="490" t="s">
        <v>367</v>
      </c>
      <c r="J46" s="746">
        <v>0.875</v>
      </c>
      <c r="K46" s="741">
        <v>8</v>
      </c>
      <c r="L46" s="477" t="s">
        <v>9</v>
      </c>
      <c r="M46" s="479">
        <v>8</v>
      </c>
      <c r="N46" s="754"/>
    </row>
    <row r="47" spans="2:14" ht="16.5" customHeight="1">
      <c r="B47" s="365" t="s">
        <v>180</v>
      </c>
      <c r="C47" s="365">
        <v>47</v>
      </c>
      <c r="D47" s="986" t="s">
        <v>178</v>
      </c>
      <c r="E47" s="987" t="s">
        <v>147</v>
      </c>
      <c r="F47" s="986" t="s">
        <v>183</v>
      </c>
      <c r="G47" s="476" t="s">
        <v>280</v>
      </c>
      <c r="H47" s="490" t="s">
        <v>348</v>
      </c>
      <c r="I47" s="490" t="s">
        <v>369</v>
      </c>
      <c r="J47" s="746">
        <v>0.8125</v>
      </c>
      <c r="K47" s="741">
        <v>9</v>
      </c>
      <c r="L47" s="477" t="s">
        <v>9</v>
      </c>
      <c r="M47" s="479">
        <v>3</v>
      </c>
      <c r="N47" s="754"/>
    </row>
    <row r="48" spans="2:14" ht="16.5" customHeight="1">
      <c r="B48" s="365" t="s">
        <v>180</v>
      </c>
      <c r="C48" s="365">
        <v>48</v>
      </c>
      <c r="D48" s="986" t="s">
        <v>178</v>
      </c>
      <c r="E48" s="987" t="s">
        <v>147</v>
      </c>
      <c r="F48" s="986" t="s">
        <v>185</v>
      </c>
      <c r="G48" s="476" t="s">
        <v>280</v>
      </c>
      <c r="H48" s="490" t="s">
        <v>352</v>
      </c>
      <c r="I48" s="490" t="s">
        <v>366</v>
      </c>
      <c r="J48" s="746">
        <v>0.75</v>
      </c>
      <c r="K48" s="743">
        <v>10</v>
      </c>
      <c r="L48" s="477" t="s">
        <v>9</v>
      </c>
      <c r="M48" s="477">
        <v>6</v>
      </c>
      <c r="N48" s="754"/>
    </row>
    <row r="49" spans="2:14" ht="16.5" customHeight="1">
      <c r="B49" s="365" t="s">
        <v>180</v>
      </c>
      <c r="C49" s="365">
        <v>49</v>
      </c>
      <c r="D49" s="986" t="s">
        <v>334</v>
      </c>
      <c r="E49" s="987" t="s">
        <v>147</v>
      </c>
      <c r="F49" s="986" t="s">
        <v>184</v>
      </c>
      <c r="G49" s="480" t="s">
        <v>279</v>
      </c>
      <c r="H49" s="490" t="s">
        <v>352</v>
      </c>
      <c r="I49" s="490" t="s">
        <v>366</v>
      </c>
      <c r="J49" s="746">
        <v>0.8125</v>
      </c>
      <c r="K49" s="743">
        <v>10</v>
      </c>
      <c r="L49" s="477" t="s">
        <v>9</v>
      </c>
      <c r="M49" s="479">
        <v>4</v>
      </c>
      <c r="N49" s="754"/>
    </row>
    <row r="50" spans="2:14" ht="16.5" customHeight="1">
      <c r="B50" s="365" t="s">
        <v>180</v>
      </c>
      <c r="C50" s="365">
        <v>50</v>
      </c>
      <c r="D50" s="986" t="s">
        <v>211</v>
      </c>
      <c r="E50" s="987" t="s">
        <v>147</v>
      </c>
      <c r="F50" s="986" t="s">
        <v>335</v>
      </c>
      <c r="G50" s="480" t="s">
        <v>279</v>
      </c>
      <c r="H50" s="490" t="s">
        <v>352</v>
      </c>
      <c r="I50" s="490" t="s">
        <v>366</v>
      </c>
      <c r="J50" s="746">
        <v>0.875</v>
      </c>
      <c r="K50" s="741">
        <v>10</v>
      </c>
      <c r="L50" s="477" t="s">
        <v>9</v>
      </c>
      <c r="M50" s="360">
        <v>7</v>
      </c>
      <c r="N50" s="754"/>
    </row>
    <row r="51" spans="2:14" ht="16.5" customHeight="1">
      <c r="B51" s="365" t="s">
        <v>180</v>
      </c>
      <c r="C51" s="365">
        <v>51</v>
      </c>
      <c r="D51" s="986" t="s">
        <v>78</v>
      </c>
      <c r="E51" s="987" t="s">
        <v>147</v>
      </c>
      <c r="F51" s="986" t="s">
        <v>212</v>
      </c>
      <c r="G51" s="476" t="s">
        <v>280</v>
      </c>
      <c r="H51" s="490" t="s">
        <v>350</v>
      </c>
      <c r="I51" s="490" t="s">
        <v>671</v>
      </c>
      <c r="J51" s="746">
        <v>0.7291666666666666</v>
      </c>
      <c r="K51" s="744">
        <v>6</v>
      </c>
      <c r="L51" s="477" t="s">
        <v>9</v>
      </c>
      <c r="M51" s="360">
        <v>8</v>
      </c>
      <c r="N51" s="754"/>
    </row>
    <row r="52" spans="2:14" ht="16.5" customHeight="1">
      <c r="B52" s="365" t="s">
        <v>180</v>
      </c>
      <c r="C52" s="365">
        <v>52</v>
      </c>
      <c r="D52" s="986" t="s">
        <v>334</v>
      </c>
      <c r="E52" s="987" t="s">
        <v>147</v>
      </c>
      <c r="F52" s="986" t="s">
        <v>211</v>
      </c>
      <c r="G52" s="480" t="s">
        <v>279</v>
      </c>
      <c r="H52" s="490" t="s">
        <v>350</v>
      </c>
      <c r="I52" s="977" t="s">
        <v>671</v>
      </c>
      <c r="J52" s="746">
        <v>0.7916666666666666</v>
      </c>
      <c r="K52" s="741">
        <v>9</v>
      </c>
      <c r="L52" s="477" t="s">
        <v>9</v>
      </c>
      <c r="M52" s="477">
        <v>9</v>
      </c>
      <c r="N52" s="754"/>
    </row>
    <row r="53" spans="2:14" ht="16.5" customHeight="1">
      <c r="B53" s="365" t="s">
        <v>180</v>
      </c>
      <c r="C53" s="365">
        <v>53</v>
      </c>
      <c r="D53" s="986" t="s">
        <v>211</v>
      </c>
      <c r="E53" s="987" t="s">
        <v>147</v>
      </c>
      <c r="F53" s="986" t="s">
        <v>337</v>
      </c>
      <c r="G53" s="480" t="s">
        <v>279</v>
      </c>
      <c r="H53" s="490" t="s">
        <v>186</v>
      </c>
      <c r="I53" s="490" t="s">
        <v>364</v>
      </c>
      <c r="J53" s="746">
        <v>0.6666666666666666</v>
      </c>
      <c r="K53" s="741">
        <v>13</v>
      </c>
      <c r="L53" s="477" t="s">
        <v>9</v>
      </c>
      <c r="M53" s="477">
        <v>8</v>
      </c>
      <c r="N53" s="754"/>
    </row>
    <row r="54" spans="2:14" ht="16.5" customHeight="1">
      <c r="B54" s="365" t="s">
        <v>180</v>
      </c>
      <c r="C54" s="365">
        <v>54</v>
      </c>
      <c r="D54" s="986" t="s">
        <v>334</v>
      </c>
      <c r="E54" s="987" t="s">
        <v>147</v>
      </c>
      <c r="F54" s="986" t="s">
        <v>281</v>
      </c>
      <c r="G54" s="480" t="s">
        <v>279</v>
      </c>
      <c r="H54" s="490" t="s">
        <v>186</v>
      </c>
      <c r="I54" s="490" t="s">
        <v>364</v>
      </c>
      <c r="J54" s="746">
        <v>0.7291666666666666</v>
      </c>
      <c r="K54" s="743">
        <v>11</v>
      </c>
      <c r="L54" s="477" t="s">
        <v>9</v>
      </c>
      <c r="M54" s="360">
        <v>10</v>
      </c>
      <c r="N54" s="754"/>
    </row>
    <row r="55" spans="2:14" ht="16.5" customHeight="1">
      <c r="B55" s="365" t="s">
        <v>180</v>
      </c>
      <c r="C55" s="365">
        <v>55</v>
      </c>
      <c r="D55" s="986" t="s">
        <v>182</v>
      </c>
      <c r="E55" s="987" t="s">
        <v>147</v>
      </c>
      <c r="F55" s="986" t="s">
        <v>338</v>
      </c>
      <c r="G55" s="480" t="s">
        <v>279</v>
      </c>
      <c r="H55" s="490" t="s">
        <v>186</v>
      </c>
      <c r="I55" s="490" t="s">
        <v>364</v>
      </c>
      <c r="J55" s="746">
        <v>0.7916666666666666</v>
      </c>
      <c r="K55" s="743">
        <v>5</v>
      </c>
      <c r="L55" s="477" t="s">
        <v>9</v>
      </c>
      <c r="M55" s="360" t="s">
        <v>713</v>
      </c>
      <c r="N55" s="754"/>
    </row>
    <row r="56" spans="2:13" ht="16.5" customHeight="1" thickBot="1">
      <c r="B56" s="365" t="s">
        <v>180</v>
      </c>
      <c r="C56" s="915">
        <v>56</v>
      </c>
      <c r="D56" s="990" t="s">
        <v>339</v>
      </c>
      <c r="E56" s="991" t="s">
        <v>147</v>
      </c>
      <c r="F56" s="990" t="s">
        <v>315</v>
      </c>
      <c r="G56" s="916" t="s">
        <v>280</v>
      </c>
      <c r="H56" s="917" t="s">
        <v>186</v>
      </c>
      <c r="I56" s="917" t="s">
        <v>364</v>
      </c>
      <c r="J56" s="918">
        <v>0.875</v>
      </c>
      <c r="K56" s="919">
        <v>17</v>
      </c>
      <c r="L56" s="477" t="s">
        <v>9</v>
      </c>
      <c r="M56" s="920">
        <v>14</v>
      </c>
    </row>
    <row r="57" spans="2:13" ht="16.5" customHeight="1">
      <c r="B57" s="911" t="s">
        <v>180</v>
      </c>
      <c r="C57" s="929">
        <v>57</v>
      </c>
      <c r="D57" s="992" t="s">
        <v>184</v>
      </c>
      <c r="E57" s="993" t="s">
        <v>147</v>
      </c>
      <c r="F57" s="992" t="s">
        <v>340</v>
      </c>
      <c r="G57" s="930" t="s">
        <v>280</v>
      </c>
      <c r="H57" s="931" t="s">
        <v>342</v>
      </c>
      <c r="I57" s="931" t="s">
        <v>682</v>
      </c>
      <c r="J57" s="912">
        <v>0.8333333333333334</v>
      </c>
      <c r="K57" s="913">
        <v>5</v>
      </c>
      <c r="L57" s="477" t="s">
        <v>9</v>
      </c>
      <c r="M57" s="914">
        <v>5</v>
      </c>
    </row>
    <row r="58" spans="2:13" ht="16.5" customHeight="1">
      <c r="B58" s="911" t="s">
        <v>180</v>
      </c>
      <c r="C58" s="911">
        <v>58</v>
      </c>
      <c r="D58" s="985" t="s">
        <v>337</v>
      </c>
      <c r="E58" s="987" t="s">
        <v>147</v>
      </c>
      <c r="F58" s="985" t="s">
        <v>335</v>
      </c>
      <c r="G58" s="900" t="s">
        <v>279</v>
      </c>
      <c r="H58" s="490" t="s">
        <v>344</v>
      </c>
      <c r="I58" s="490" t="s">
        <v>688</v>
      </c>
      <c r="J58" s="746">
        <v>0.8333333333333334</v>
      </c>
      <c r="K58" s="743">
        <v>20</v>
      </c>
      <c r="L58" s="477" t="s">
        <v>9</v>
      </c>
      <c r="M58" s="360">
        <v>6</v>
      </c>
    </row>
    <row r="59" spans="2:13" ht="16.5" customHeight="1">
      <c r="B59" s="365" t="s">
        <v>180</v>
      </c>
      <c r="C59" s="365">
        <v>59</v>
      </c>
      <c r="D59" s="985" t="s">
        <v>183</v>
      </c>
      <c r="E59" s="987" t="s">
        <v>147</v>
      </c>
      <c r="F59" s="985" t="s">
        <v>315</v>
      </c>
      <c r="G59" s="903" t="s">
        <v>503</v>
      </c>
      <c r="H59" s="481" t="s">
        <v>346</v>
      </c>
      <c r="I59" s="481" t="s">
        <v>689</v>
      </c>
      <c r="J59" s="746">
        <v>0.8125</v>
      </c>
      <c r="K59" s="745">
        <v>6</v>
      </c>
      <c r="L59" s="477" t="s">
        <v>9</v>
      </c>
      <c r="M59" s="477">
        <v>9</v>
      </c>
    </row>
    <row r="60" spans="2:13" ht="16.5" customHeight="1">
      <c r="B60" s="365" t="s">
        <v>180</v>
      </c>
      <c r="C60" s="365">
        <v>60</v>
      </c>
      <c r="D60" s="985" t="s">
        <v>78</v>
      </c>
      <c r="E60" s="987" t="s">
        <v>147</v>
      </c>
      <c r="F60" s="985" t="s">
        <v>178</v>
      </c>
      <c r="G60" s="902" t="s">
        <v>320</v>
      </c>
      <c r="H60" s="481" t="s">
        <v>346</v>
      </c>
      <c r="I60" s="481" t="s">
        <v>689</v>
      </c>
      <c r="J60" s="746">
        <v>0.875</v>
      </c>
      <c r="K60" s="745">
        <v>13</v>
      </c>
      <c r="L60" s="477" t="s">
        <v>9</v>
      </c>
      <c r="M60" s="477">
        <v>7</v>
      </c>
    </row>
    <row r="61" spans="2:13" ht="16.5" customHeight="1">
      <c r="B61" s="365" t="s">
        <v>180</v>
      </c>
      <c r="C61" s="1000">
        <v>61</v>
      </c>
      <c r="D61" s="985" t="s">
        <v>178</v>
      </c>
      <c r="E61" s="987" t="s">
        <v>147</v>
      </c>
      <c r="F61" s="985" t="s">
        <v>338</v>
      </c>
      <c r="G61" s="902" t="s">
        <v>320</v>
      </c>
      <c r="H61" s="490" t="s">
        <v>348</v>
      </c>
      <c r="I61" s="490" t="s">
        <v>692</v>
      </c>
      <c r="J61" s="746">
        <v>0.8125</v>
      </c>
      <c r="K61" s="741">
        <v>4</v>
      </c>
      <c r="L61" s="477" t="s">
        <v>9</v>
      </c>
      <c r="M61" s="477">
        <v>11</v>
      </c>
    </row>
    <row r="62" spans="2:13" ht="16.5" customHeight="1">
      <c r="B62" s="365" t="s">
        <v>180</v>
      </c>
      <c r="C62" s="365">
        <v>62</v>
      </c>
      <c r="D62" s="985" t="s">
        <v>182</v>
      </c>
      <c r="E62" s="987" t="s">
        <v>147</v>
      </c>
      <c r="F62" s="985" t="s">
        <v>710</v>
      </c>
      <c r="G62" s="901" t="s">
        <v>280</v>
      </c>
      <c r="H62" s="481" t="s">
        <v>348</v>
      </c>
      <c r="I62" s="481" t="s">
        <v>692</v>
      </c>
      <c r="J62" s="746">
        <v>0.875</v>
      </c>
      <c r="K62" s="743">
        <v>5</v>
      </c>
      <c r="L62" s="477" t="s">
        <v>9</v>
      </c>
      <c r="M62" s="477">
        <v>7</v>
      </c>
    </row>
    <row r="63" spans="2:13" ht="16.5" customHeight="1">
      <c r="B63" s="365" t="s">
        <v>180</v>
      </c>
      <c r="C63" s="365">
        <v>63</v>
      </c>
      <c r="D63" s="985" t="s">
        <v>315</v>
      </c>
      <c r="E63" s="987" t="s">
        <v>147</v>
      </c>
      <c r="F63" s="985" t="s">
        <v>339</v>
      </c>
      <c r="G63" s="903" t="s">
        <v>503</v>
      </c>
      <c r="H63" s="481" t="s">
        <v>352</v>
      </c>
      <c r="I63" s="481" t="s">
        <v>687</v>
      </c>
      <c r="J63" s="746">
        <v>0.6979166666666666</v>
      </c>
      <c r="K63" s="743">
        <v>16</v>
      </c>
      <c r="L63" s="477" t="s">
        <v>9</v>
      </c>
      <c r="M63" s="477">
        <v>13</v>
      </c>
    </row>
    <row r="64" spans="2:13" ht="16.5" customHeight="1">
      <c r="B64" s="365" t="s">
        <v>180</v>
      </c>
      <c r="C64" s="365">
        <v>64</v>
      </c>
      <c r="D64" s="985" t="s">
        <v>78</v>
      </c>
      <c r="E64" s="987" t="s">
        <v>147</v>
      </c>
      <c r="F64" s="985" t="s">
        <v>212</v>
      </c>
      <c r="G64" s="902" t="s">
        <v>320</v>
      </c>
      <c r="H64" s="490" t="s">
        <v>352</v>
      </c>
      <c r="I64" s="490" t="s">
        <v>687</v>
      </c>
      <c r="J64" s="746">
        <v>0.7604166666666666</v>
      </c>
      <c r="K64" s="745">
        <v>11</v>
      </c>
      <c r="L64" s="477" t="s">
        <v>9</v>
      </c>
      <c r="M64" s="477">
        <v>3</v>
      </c>
    </row>
    <row r="65" spans="2:33" ht="16.5" customHeight="1">
      <c r="B65" s="365" t="s">
        <v>180</v>
      </c>
      <c r="C65" s="365">
        <v>65</v>
      </c>
      <c r="D65" s="985" t="s">
        <v>183</v>
      </c>
      <c r="E65" s="987" t="s">
        <v>147</v>
      </c>
      <c r="F65" s="985" t="s">
        <v>706</v>
      </c>
      <c r="G65" s="903" t="s">
        <v>503</v>
      </c>
      <c r="H65" s="481" t="s">
        <v>352</v>
      </c>
      <c r="I65" s="481" t="s">
        <v>687</v>
      </c>
      <c r="J65" s="746">
        <v>0.8229166666666666</v>
      </c>
      <c r="K65" s="745">
        <v>6</v>
      </c>
      <c r="L65" s="477" t="s">
        <v>9</v>
      </c>
      <c r="M65" s="477">
        <v>12</v>
      </c>
      <c r="AD65" s="15"/>
      <c r="AF65" s="15"/>
      <c r="AG65" s="15"/>
    </row>
    <row r="66" spans="2:33" ht="16.5" customHeight="1">
      <c r="B66" s="365" t="s">
        <v>180</v>
      </c>
      <c r="C66" s="365">
        <v>66</v>
      </c>
      <c r="D66" s="985" t="s">
        <v>711</v>
      </c>
      <c r="E66" s="987" t="s">
        <v>147</v>
      </c>
      <c r="F66" s="985" t="s">
        <v>340</v>
      </c>
      <c r="G66" s="901" t="s">
        <v>280</v>
      </c>
      <c r="H66" s="481" t="s">
        <v>352</v>
      </c>
      <c r="I66" s="481" t="s">
        <v>687</v>
      </c>
      <c r="J66" s="746">
        <v>0.8854166666666666</v>
      </c>
      <c r="K66" s="743">
        <v>12</v>
      </c>
      <c r="L66" s="477" t="s">
        <v>9</v>
      </c>
      <c r="M66" s="477">
        <v>7</v>
      </c>
      <c r="AD66" s="15"/>
      <c r="AF66" s="15"/>
      <c r="AG66" s="15"/>
    </row>
    <row r="67" spans="2:33" ht="16.5" customHeight="1">
      <c r="B67" s="365" t="s">
        <v>180</v>
      </c>
      <c r="C67" s="911">
        <v>67</v>
      </c>
      <c r="D67" s="985" t="s">
        <v>340</v>
      </c>
      <c r="E67" s="987" t="s">
        <v>147</v>
      </c>
      <c r="F67" s="985" t="s">
        <v>184</v>
      </c>
      <c r="G67" s="901" t="s">
        <v>280</v>
      </c>
      <c r="H67" s="481" t="s">
        <v>350</v>
      </c>
      <c r="I67" s="482" t="s">
        <v>693</v>
      </c>
      <c r="J67" s="746">
        <v>0.8125</v>
      </c>
      <c r="K67" s="743">
        <v>5</v>
      </c>
      <c r="L67" s="477" t="s">
        <v>9</v>
      </c>
      <c r="M67" s="477">
        <v>16</v>
      </c>
      <c r="AD67" s="15"/>
      <c r="AF67" s="15"/>
      <c r="AG67" s="15"/>
    </row>
    <row r="68" spans="2:33" ht="16.5" customHeight="1">
      <c r="B68" s="365" t="s">
        <v>180</v>
      </c>
      <c r="C68" s="911">
        <v>68</v>
      </c>
      <c r="D68" s="985" t="s">
        <v>335</v>
      </c>
      <c r="E68" s="987" t="s">
        <v>147</v>
      </c>
      <c r="F68" s="985" t="s">
        <v>211</v>
      </c>
      <c r="G68" s="900" t="s">
        <v>279</v>
      </c>
      <c r="H68" s="481" t="s">
        <v>186</v>
      </c>
      <c r="I68" s="481" t="s">
        <v>699</v>
      </c>
      <c r="J68" s="746">
        <v>0.7291666666666666</v>
      </c>
      <c r="K68" s="741">
        <v>10</v>
      </c>
      <c r="L68" s="477" t="s">
        <v>9</v>
      </c>
      <c r="M68" s="479">
        <v>8</v>
      </c>
      <c r="AD68" s="15"/>
      <c r="AF68" s="15"/>
      <c r="AG68" s="15"/>
    </row>
    <row r="69" spans="2:33" ht="16.5" customHeight="1">
      <c r="B69" s="365" t="s">
        <v>180</v>
      </c>
      <c r="C69" s="911">
        <v>69</v>
      </c>
      <c r="D69" s="985" t="s">
        <v>707</v>
      </c>
      <c r="E69" s="987" t="s">
        <v>147</v>
      </c>
      <c r="F69" s="985" t="s">
        <v>315</v>
      </c>
      <c r="G69" s="903" t="s">
        <v>503</v>
      </c>
      <c r="H69" s="481" t="s">
        <v>186</v>
      </c>
      <c r="I69" s="481" t="s">
        <v>699</v>
      </c>
      <c r="J69" s="746">
        <v>0.8541666666666666</v>
      </c>
      <c r="K69" s="745">
        <v>8</v>
      </c>
      <c r="L69" s="477" t="s">
        <v>9</v>
      </c>
      <c r="M69" s="477">
        <v>9</v>
      </c>
      <c r="AD69" s="15"/>
      <c r="AF69" s="15"/>
      <c r="AG69" s="15"/>
    </row>
    <row r="70" spans="2:33" ht="16.5" customHeight="1">
      <c r="B70" s="365" t="s">
        <v>180</v>
      </c>
      <c r="C70" s="911">
        <v>70</v>
      </c>
      <c r="D70" s="985" t="s">
        <v>184</v>
      </c>
      <c r="E70" s="987" t="s">
        <v>147</v>
      </c>
      <c r="F70" s="985" t="s">
        <v>182</v>
      </c>
      <c r="G70" s="901" t="s">
        <v>280</v>
      </c>
      <c r="H70" s="481" t="s">
        <v>342</v>
      </c>
      <c r="I70" s="481" t="s">
        <v>714</v>
      </c>
      <c r="J70" s="746">
        <v>0.8333333333333334</v>
      </c>
      <c r="K70" s="743">
        <v>5</v>
      </c>
      <c r="L70" s="477" t="s">
        <v>9</v>
      </c>
      <c r="M70" s="477">
        <v>9</v>
      </c>
      <c r="AD70" s="15"/>
      <c r="AF70" s="15"/>
      <c r="AG70" s="15"/>
    </row>
    <row r="71" spans="2:33" ht="16.5" customHeight="1">
      <c r="B71" s="365" t="s">
        <v>180</v>
      </c>
      <c r="C71" s="365">
        <v>71</v>
      </c>
      <c r="D71" s="985" t="s">
        <v>338</v>
      </c>
      <c r="E71" s="987" t="s">
        <v>147</v>
      </c>
      <c r="F71" s="985" t="s">
        <v>178</v>
      </c>
      <c r="G71" s="902" t="s">
        <v>320</v>
      </c>
      <c r="H71" s="481" t="s">
        <v>344</v>
      </c>
      <c r="I71" s="481" t="s">
        <v>717</v>
      </c>
      <c r="J71" s="746">
        <v>0.8333333333333334</v>
      </c>
      <c r="K71" s="743">
        <v>16</v>
      </c>
      <c r="L71" s="477" t="s">
        <v>9</v>
      </c>
      <c r="M71" s="477">
        <v>9</v>
      </c>
      <c r="AD71" s="15"/>
      <c r="AF71" s="15"/>
      <c r="AG71" s="15"/>
    </row>
    <row r="72" spans="2:33" ht="16.5" customHeight="1">
      <c r="B72" s="365" t="s">
        <v>180</v>
      </c>
      <c r="C72" s="365">
        <v>72</v>
      </c>
      <c r="D72" s="985" t="s">
        <v>78</v>
      </c>
      <c r="E72" s="987" t="s">
        <v>147</v>
      </c>
      <c r="F72" s="985" t="s">
        <v>178</v>
      </c>
      <c r="G72" s="902" t="s">
        <v>320</v>
      </c>
      <c r="H72" s="481" t="s">
        <v>346</v>
      </c>
      <c r="I72" s="481" t="s">
        <v>701</v>
      </c>
      <c r="J72" s="746">
        <v>0.8125</v>
      </c>
      <c r="K72" s="745">
        <v>11</v>
      </c>
      <c r="L72" s="477" t="s">
        <v>9</v>
      </c>
      <c r="M72" s="477">
        <v>4</v>
      </c>
      <c r="AD72" s="15"/>
      <c r="AF72" s="15"/>
      <c r="AG72" s="15"/>
    </row>
    <row r="73" spans="2:33" ht="16.5" customHeight="1">
      <c r="B73" s="365" t="s">
        <v>180</v>
      </c>
      <c r="C73" s="365">
        <v>73</v>
      </c>
      <c r="D73" s="985" t="s">
        <v>315</v>
      </c>
      <c r="E73" s="987" t="s">
        <v>147</v>
      </c>
      <c r="F73" s="985" t="s">
        <v>183</v>
      </c>
      <c r="G73" s="903" t="s">
        <v>503</v>
      </c>
      <c r="H73" s="481" t="s">
        <v>346</v>
      </c>
      <c r="I73" s="481" t="s">
        <v>701</v>
      </c>
      <c r="J73" s="746">
        <v>0.875</v>
      </c>
      <c r="K73" s="743">
        <v>8</v>
      </c>
      <c r="L73" s="477" t="s">
        <v>9</v>
      </c>
      <c r="M73" s="477">
        <v>8</v>
      </c>
      <c r="AD73" s="15"/>
      <c r="AF73" s="15"/>
      <c r="AG73" s="15"/>
    </row>
    <row r="74" spans="2:33" ht="16.5" customHeight="1">
      <c r="B74" s="365" t="s">
        <v>180</v>
      </c>
      <c r="C74" s="365">
        <v>74</v>
      </c>
      <c r="D74" s="985" t="s">
        <v>335</v>
      </c>
      <c r="E74" s="987" t="s">
        <v>147</v>
      </c>
      <c r="F74" s="985" t="s">
        <v>337</v>
      </c>
      <c r="G74" s="900" t="s">
        <v>279</v>
      </c>
      <c r="H74" s="481" t="s">
        <v>348</v>
      </c>
      <c r="I74" s="481" t="s">
        <v>694</v>
      </c>
      <c r="J74" s="746">
        <v>0.8125</v>
      </c>
      <c r="K74" s="741">
        <v>11</v>
      </c>
      <c r="L74" s="477" t="s">
        <v>9</v>
      </c>
      <c r="M74" s="479">
        <v>13</v>
      </c>
      <c r="AD74" s="15"/>
      <c r="AF74" s="15"/>
      <c r="AG74" s="15"/>
    </row>
    <row r="75" spans="2:33" ht="16.5" customHeight="1">
      <c r="B75" s="365" t="s">
        <v>180</v>
      </c>
      <c r="C75" s="1000">
        <v>75</v>
      </c>
      <c r="D75" s="985" t="s">
        <v>182</v>
      </c>
      <c r="E75" s="987" t="s">
        <v>147</v>
      </c>
      <c r="F75" s="985" t="s">
        <v>340</v>
      </c>
      <c r="G75" s="901" t="s">
        <v>280</v>
      </c>
      <c r="H75" s="481" t="s">
        <v>348</v>
      </c>
      <c r="I75" s="481" t="s">
        <v>694</v>
      </c>
      <c r="J75" s="746">
        <v>0.875</v>
      </c>
      <c r="K75" s="743">
        <v>3</v>
      </c>
      <c r="L75" s="477" t="s">
        <v>9</v>
      </c>
      <c r="M75" s="477">
        <v>4</v>
      </c>
      <c r="AD75" s="15"/>
      <c r="AF75" s="15"/>
      <c r="AG75" s="15"/>
    </row>
    <row r="76" spans="2:33" ht="16.5" customHeight="1">
      <c r="B76" s="365" t="s">
        <v>180</v>
      </c>
      <c r="C76" s="911">
        <v>76</v>
      </c>
      <c r="D76" s="985" t="s">
        <v>334</v>
      </c>
      <c r="E76" s="987" t="s">
        <v>147</v>
      </c>
      <c r="F76" s="985" t="s">
        <v>211</v>
      </c>
      <c r="G76" s="900" t="s">
        <v>279</v>
      </c>
      <c r="H76" s="481" t="s">
        <v>352</v>
      </c>
      <c r="I76" s="481" t="s">
        <v>716</v>
      </c>
      <c r="J76" s="746">
        <v>0.75</v>
      </c>
      <c r="K76" s="741">
        <v>6</v>
      </c>
      <c r="L76" s="477" t="s">
        <v>9</v>
      </c>
      <c r="M76" s="477">
        <v>9</v>
      </c>
      <c r="AD76" s="15"/>
      <c r="AF76" s="15"/>
      <c r="AG76" s="15"/>
    </row>
    <row r="77" spans="2:33" ht="16.5" customHeight="1">
      <c r="B77" s="365" t="s">
        <v>180</v>
      </c>
      <c r="C77" s="365">
        <v>77</v>
      </c>
      <c r="D77" s="985" t="s">
        <v>338</v>
      </c>
      <c r="E77" s="987" t="s">
        <v>147</v>
      </c>
      <c r="F77" s="985" t="s">
        <v>212</v>
      </c>
      <c r="G77" s="902" t="s">
        <v>320</v>
      </c>
      <c r="H77" s="481" t="s">
        <v>352</v>
      </c>
      <c r="I77" s="481" t="s">
        <v>716</v>
      </c>
      <c r="J77" s="746">
        <v>0.8125</v>
      </c>
      <c r="K77" s="745">
        <v>11</v>
      </c>
      <c r="L77" s="477" t="s">
        <v>9</v>
      </c>
      <c r="M77" s="477">
        <v>6</v>
      </c>
      <c r="N77" s="32"/>
      <c r="S77" s="391"/>
      <c r="AD77" s="15"/>
      <c r="AF77" s="15"/>
      <c r="AG77" s="15"/>
    </row>
    <row r="78" spans="2:33" ht="16.5" customHeight="1">
      <c r="B78" s="365" t="s">
        <v>180</v>
      </c>
      <c r="C78" s="911">
        <v>78</v>
      </c>
      <c r="D78" s="985" t="s">
        <v>184</v>
      </c>
      <c r="E78" s="987" t="s">
        <v>147</v>
      </c>
      <c r="F78" s="985" t="s">
        <v>710</v>
      </c>
      <c r="G78" s="901" t="s">
        <v>280</v>
      </c>
      <c r="H78" s="1033" t="s">
        <v>746</v>
      </c>
      <c r="I78" s="1033" t="s">
        <v>747</v>
      </c>
      <c r="J78" s="1034" t="s">
        <v>748</v>
      </c>
      <c r="K78" s="1041"/>
      <c r="L78" s="1036" t="s">
        <v>9</v>
      </c>
      <c r="M78" s="1036"/>
      <c r="AG78" s="15"/>
    </row>
    <row r="79" spans="2:13" ht="16.5" customHeight="1">
      <c r="B79" s="365" t="s">
        <v>180</v>
      </c>
      <c r="C79" s="365">
        <v>79</v>
      </c>
      <c r="D79" s="985" t="s">
        <v>339</v>
      </c>
      <c r="E79" s="987" t="s">
        <v>147</v>
      </c>
      <c r="F79" s="985" t="s">
        <v>708</v>
      </c>
      <c r="G79" s="903" t="s">
        <v>503</v>
      </c>
      <c r="H79" s="481" t="s">
        <v>350</v>
      </c>
      <c r="I79" s="481" t="s">
        <v>691</v>
      </c>
      <c r="J79" s="746">
        <v>0.8125</v>
      </c>
      <c r="K79" s="745">
        <v>17</v>
      </c>
      <c r="L79" s="477" t="s">
        <v>9</v>
      </c>
      <c r="M79" s="479">
        <v>11</v>
      </c>
    </row>
    <row r="80" spans="2:13" ht="16.5" customHeight="1">
      <c r="B80" s="365" t="s">
        <v>180</v>
      </c>
      <c r="C80" s="365">
        <v>80</v>
      </c>
      <c r="D80" s="985" t="s">
        <v>211</v>
      </c>
      <c r="E80" s="987" t="s">
        <v>147</v>
      </c>
      <c r="F80" s="985" t="s">
        <v>335</v>
      </c>
      <c r="G80" s="900" t="s">
        <v>279</v>
      </c>
      <c r="H80" s="1033" t="s">
        <v>746</v>
      </c>
      <c r="I80" s="1033" t="s">
        <v>747</v>
      </c>
      <c r="J80" s="1034"/>
      <c r="K80" s="1035"/>
      <c r="L80" s="1036" t="s">
        <v>9</v>
      </c>
      <c r="M80" s="1036"/>
    </row>
    <row r="81" spans="2:13" ht="16.5" customHeight="1">
      <c r="B81" s="365" t="s">
        <v>180</v>
      </c>
      <c r="C81" s="365">
        <v>81</v>
      </c>
      <c r="D81" s="985" t="s">
        <v>315</v>
      </c>
      <c r="E81" s="987" t="s">
        <v>147</v>
      </c>
      <c r="F81" s="985" t="s">
        <v>339</v>
      </c>
      <c r="G81" s="903" t="s">
        <v>503</v>
      </c>
      <c r="H81" s="481" t="s">
        <v>186</v>
      </c>
      <c r="I81" s="481" t="s">
        <v>718</v>
      </c>
      <c r="J81" s="746">
        <v>0.6041666666666666</v>
      </c>
      <c r="K81" s="745"/>
      <c r="L81" s="477" t="s">
        <v>9</v>
      </c>
      <c r="M81" s="477"/>
    </row>
    <row r="82" spans="2:13" ht="18.75" customHeight="1">
      <c r="B82" s="365" t="s">
        <v>180</v>
      </c>
      <c r="C82" s="365">
        <v>82</v>
      </c>
      <c r="D82" s="985" t="s">
        <v>335</v>
      </c>
      <c r="E82" s="987" t="s">
        <v>147</v>
      </c>
      <c r="F82" s="985" t="s">
        <v>334</v>
      </c>
      <c r="G82" s="900" t="s">
        <v>279</v>
      </c>
      <c r="H82" s="481" t="s">
        <v>186</v>
      </c>
      <c r="I82" s="481" t="s">
        <v>718</v>
      </c>
      <c r="J82" s="746">
        <v>0.6666666666666666</v>
      </c>
      <c r="K82" s="743"/>
      <c r="L82" s="477" t="s">
        <v>9</v>
      </c>
      <c r="M82" s="360"/>
    </row>
    <row r="83" spans="2:13" ht="16.5" customHeight="1">
      <c r="B83" s="365" t="s">
        <v>180</v>
      </c>
      <c r="C83" s="911">
        <v>83</v>
      </c>
      <c r="D83" s="985" t="s">
        <v>211</v>
      </c>
      <c r="E83" s="987" t="s">
        <v>147</v>
      </c>
      <c r="F83" s="985" t="s">
        <v>337</v>
      </c>
      <c r="G83" s="900" t="s">
        <v>279</v>
      </c>
      <c r="H83" s="481" t="s">
        <v>186</v>
      </c>
      <c r="I83" s="481" t="s">
        <v>718</v>
      </c>
      <c r="J83" s="746">
        <v>0.7291666666666666</v>
      </c>
      <c r="K83" s="741"/>
      <c r="L83" s="477" t="s">
        <v>9</v>
      </c>
      <c r="M83" s="477"/>
    </row>
    <row r="84" spans="2:13" ht="16.5" customHeight="1">
      <c r="B84" s="365" t="s">
        <v>180</v>
      </c>
      <c r="C84" s="911">
        <v>84</v>
      </c>
      <c r="D84" s="985" t="s">
        <v>710</v>
      </c>
      <c r="E84" s="987" t="s">
        <v>147</v>
      </c>
      <c r="F84" s="985" t="s">
        <v>182</v>
      </c>
      <c r="G84" s="901" t="s">
        <v>280</v>
      </c>
      <c r="H84" s="481" t="s">
        <v>186</v>
      </c>
      <c r="I84" s="481" t="s">
        <v>718</v>
      </c>
      <c r="J84" s="746">
        <v>0.7916666666666666</v>
      </c>
      <c r="K84" s="741"/>
      <c r="L84" s="477" t="s">
        <v>9</v>
      </c>
      <c r="M84" s="477"/>
    </row>
    <row r="85" spans="2:13" ht="16.5" customHeight="1">
      <c r="B85" s="365" t="s">
        <v>180</v>
      </c>
      <c r="C85" s="911">
        <v>85</v>
      </c>
      <c r="D85" s="985" t="s">
        <v>212</v>
      </c>
      <c r="E85" s="987" t="s">
        <v>147</v>
      </c>
      <c r="F85" s="985" t="s">
        <v>338</v>
      </c>
      <c r="G85" s="902" t="s">
        <v>320</v>
      </c>
      <c r="H85" s="481" t="s">
        <v>186</v>
      </c>
      <c r="I85" s="481" t="s">
        <v>718</v>
      </c>
      <c r="J85" s="746">
        <v>0.8541666666666666</v>
      </c>
      <c r="K85" s="741"/>
      <c r="L85" s="477" t="s">
        <v>9</v>
      </c>
      <c r="M85" s="477"/>
    </row>
    <row r="86" spans="2:13" ht="16.5" customHeight="1">
      <c r="B86" s="365" t="s">
        <v>180</v>
      </c>
      <c r="C86" s="911">
        <v>86</v>
      </c>
      <c r="D86" s="985" t="s">
        <v>710</v>
      </c>
      <c r="E86" s="987" t="s">
        <v>147</v>
      </c>
      <c r="F86" s="985" t="s">
        <v>184</v>
      </c>
      <c r="G86" s="901" t="s">
        <v>280</v>
      </c>
      <c r="H86" s="481" t="s">
        <v>342</v>
      </c>
      <c r="I86" s="481" t="s">
        <v>725</v>
      </c>
      <c r="J86" s="746">
        <v>0.8333333333333334</v>
      </c>
      <c r="K86" s="741"/>
      <c r="L86" s="477" t="s">
        <v>9</v>
      </c>
      <c r="M86" s="477"/>
    </row>
    <row r="87" spans="2:13" ht="16.5" customHeight="1">
      <c r="B87" s="365" t="s">
        <v>180</v>
      </c>
      <c r="C87" s="365">
        <v>87</v>
      </c>
      <c r="D87" s="985" t="s">
        <v>708</v>
      </c>
      <c r="E87" s="987" t="s">
        <v>147</v>
      </c>
      <c r="F87" s="985" t="s">
        <v>315</v>
      </c>
      <c r="G87" s="903" t="s">
        <v>503</v>
      </c>
      <c r="H87" s="481" t="s">
        <v>344</v>
      </c>
      <c r="I87" s="481" t="s">
        <v>702</v>
      </c>
      <c r="J87" s="746">
        <v>0.8333333333333334</v>
      </c>
      <c r="K87" s="745"/>
      <c r="L87" s="477" t="s">
        <v>9</v>
      </c>
      <c r="M87" s="477"/>
    </row>
    <row r="88" spans="2:32" ht="16.5" customHeight="1">
      <c r="B88" s="365" t="s">
        <v>180</v>
      </c>
      <c r="C88" s="365">
        <v>88</v>
      </c>
      <c r="D88" s="985" t="s">
        <v>182</v>
      </c>
      <c r="E88" s="987" t="s">
        <v>147</v>
      </c>
      <c r="F88" s="985" t="s">
        <v>340</v>
      </c>
      <c r="G88" s="901" t="s">
        <v>280</v>
      </c>
      <c r="H88" s="481" t="s">
        <v>346</v>
      </c>
      <c r="I88" s="481" t="s">
        <v>697</v>
      </c>
      <c r="J88" s="746">
        <v>0.8125</v>
      </c>
      <c r="K88" s="741"/>
      <c r="L88" s="477" t="s">
        <v>9</v>
      </c>
      <c r="M88" s="477"/>
      <c r="AD88" s="15"/>
      <c r="AF88" s="15"/>
    </row>
    <row r="89" spans="2:13" ht="16.5" customHeight="1">
      <c r="B89" s="365" t="s">
        <v>180</v>
      </c>
      <c r="C89" s="1000">
        <v>89</v>
      </c>
      <c r="D89" s="985" t="s">
        <v>709</v>
      </c>
      <c r="E89" s="987" t="s">
        <v>147</v>
      </c>
      <c r="F89" s="985" t="s">
        <v>78</v>
      </c>
      <c r="G89" s="902" t="s">
        <v>320</v>
      </c>
      <c r="H89" s="481" t="s">
        <v>346</v>
      </c>
      <c r="I89" s="481" t="s">
        <v>697</v>
      </c>
      <c r="J89" s="746">
        <v>0.875</v>
      </c>
      <c r="K89" s="741"/>
      <c r="L89" s="477" t="s">
        <v>9</v>
      </c>
      <c r="M89" s="477"/>
    </row>
    <row r="90" spans="2:13" ht="16.5" customHeight="1">
      <c r="B90" s="365" t="s">
        <v>180</v>
      </c>
      <c r="C90" s="365">
        <v>90</v>
      </c>
      <c r="D90" s="985" t="s">
        <v>212</v>
      </c>
      <c r="E90" s="987" t="s">
        <v>147</v>
      </c>
      <c r="F90" s="985" t="s">
        <v>178</v>
      </c>
      <c r="G90" s="902" t="s">
        <v>320</v>
      </c>
      <c r="H90" s="481" t="s">
        <v>348</v>
      </c>
      <c r="I90" s="481" t="s">
        <v>724</v>
      </c>
      <c r="J90" s="746">
        <v>0.7916666666666666</v>
      </c>
      <c r="K90" s="743"/>
      <c r="L90" s="477" t="s">
        <v>9</v>
      </c>
      <c r="M90" s="477"/>
    </row>
    <row r="91" spans="2:13" ht="16.5" customHeight="1">
      <c r="B91" s="365" t="s">
        <v>180</v>
      </c>
      <c r="C91" s="365">
        <v>91</v>
      </c>
      <c r="D91" s="985" t="s">
        <v>183</v>
      </c>
      <c r="E91" s="987" t="s">
        <v>147</v>
      </c>
      <c r="F91" s="985" t="s">
        <v>708</v>
      </c>
      <c r="G91" s="903" t="s">
        <v>503</v>
      </c>
      <c r="H91" s="481" t="s">
        <v>348</v>
      </c>
      <c r="I91" s="481" t="s">
        <v>724</v>
      </c>
      <c r="J91" s="746">
        <v>0.8541666666666666</v>
      </c>
      <c r="K91" s="745"/>
      <c r="L91" s="477" t="s">
        <v>9</v>
      </c>
      <c r="M91" s="477"/>
    </row>
    <row r="92" spans="2:13" ht="16.5" customHeight="1">
      <c r="B92" s="365" t="s">
        <v>180</v>
      </c>
      <c r="C92" s="365">
        <v>92</v>
      </c>
      <c r="D92" s="985" t="s">
        <v>315</v>
      </c>
      <c r="E92" s="987" t="s">
        <v>147</v>
      </c>
      <c r="F92" s="985" t="s">
        <v>183</v>
      </c>
      <c r="G92" s="903" t="s">
        <v>503</v>
      </c>
      <c r="H92" s="481" t="s">
        <v>352</v>
      </c>
      <c r="I92" s="481" t="s">
        <v>698</v>
      </c>
      <c r="J92" s="746">
        <v>0.75</v>
      </c>
      <c r="K92" s="745"/>
      <c r="L92" s="477" t="s">
        <v>9</v>
      </c>
      <c r="M92" s="477"/>
    </row>
    <row r="93" spans="2:13" ht="16.5" customHeight="1">
      <c r="B93" s="365" t="s">
        <v>180</v>
      </c>
      <c r="C93" s="365">
        <v>93</v>
      </c>
      <c r="D93" s="985" t="s">
        <v>340</v>
      </c>
      <c r="E93" s="987" t="s">
        <v>147</v>
      </c>
      <c r="F93" s="985" t="s">
        <v>710</v>
      </c>
      <c r="G93" s="901" t="s">
        <v>280</v>
      </c>
      <c r="H93" s="481" t="s">
        <v>352</v>
      </c>
      <c r="I93" s="481" t="s">
        <v>698</v>
      </c>
      <c r="J93" s="746">
        <v>0.8125</v>
      </c>
      <c r="K93" s="743"/>
      <c r="L93" s="477" t="s">
        <v>9</v>
      </c>
      <c r="M93" s="477"/>
    </row>
    <row r="94" spans="2:13" ht="16.5" customHeight="1">
      <c r="B94" s="365" t="s">
        <v>180</v>
      </c>
      <c r="C94" s="911">
        <v>94</v>
      </c>
      <c r="D94" s="985" t="s">
        <v>335</v>
      </c>
      <c r="E94" s="987" t="s">
        <v>147</v>
      </c>
      <c r="F94" s="985" t="s">
        <v>211</v>
      </c>
      <c r="G94" s="900" t="s">
        <v>279</v>
      </c>
      <c r="H94" s="481" t="s">
        <v>352</v>
      </c>
      <c r="I94" s="481" t="s">
        <v>698</v>
      </c>
      <c r="J94" s="746">
        <v>0.875</v>
      </c>
      <c r="K94" s="741"/>
      <c r="L94" s="477" t="s">
        <v>9</v>
      </c>
      <c r="M94" s="477"/>
    </row>
    <row r="95" spans="2:13" ht="16.5" customHeight="1">
      <c r="B95" s="365" t="s">
        <v>180</v>
      </c>
      <c r="C95" s="1011">
        <v>95</v>
      </c>
      <c r="D95" s="985" t="s">
        <v>334</v>
      </c>
      <c r="E95" s="987" t="s">
        <v>147</v>
      </c>
      <c r="F95" s="985" t="s">
        <v>211</v>
      </c>
      <c r="G95" s="900" t="s">
        <v>279</v>
      </c>
      <c r="H95" s="481" t="s">
        <v>350</v>
      </c>
      <c r="I95" s="481" t="s">
        <v>720</v>
      </c>
      <c r="J95" s="746">
        <v>0.75</v>
      </c>
      <c r="K95" s="741"/>
      <c r="L95" s="477" t="s">
        <v>9</v>
      </c>
      <c r="M95" s="479"/>
    </row>
    <row r="96" spans="2:13" ht="16.5" customHeight="1">
      <c r="B96" s="365" t="s">
        <v>180</v>
      </c>
      <c r="C96" s="365">
        <v>96</v>
      </c>
      <c r="D96" s="985" t="s">
        <v>338</v>
      </c>
      <c r="E96" s="987" t="s">
        <v>147</v>
      </c>
      <c r="F96" s="985" t="s">
        <v>78</v>
      </c>
      <c r="G96" s="902" t="s">
        <v>320</v>
      </c>
      <c r="H96" s="481" t="s">
        <v>350</v>
      </c>
      <c r="I96" s="481" t="s">
        <v>720</v>
      </c>
      <c r="J96" s="746">
        <v>0.8125</v>
      </c>
      <c r="K96" s="745"/>
      <c r="L96" s="477" t="s">
        <v>9</v>
      </c>
      <c r="M96" s="477"/>
    </row>
    <row r="97" spans="2:13" ht="16.5" customHeight="1">
      <c r="B97" s="365" t="s">
        <v>180</v>
      </c>
      <c r="C97" s="365">
        <v>97</v>
      </c>
      <c r="D97" s="985" t="s">
        <v>339</v>
      </c>
      <c r="E97" s="987" t="s">
        <v>147</v>
      </c>
      <c r="F97" s="985" t="s">
        <v>183</v>
      </c>
      <c r="G97" s="903" t="s">
        <v>503</v>
      </c>
      <c r="H97" s="481" t="s">
        <v>350</v>
      </c>
      <c r="I97" s="482" t="s">
        <v>720</v>
      </c>
      <c r="J97" s="746">
        <v>0.875</v>
      </c>
      <c r="K97" s="741"/>
      <c r="L97" s="477" t="s">
        <v>9</v>
      </c>
      <c r="M97" s="477"/>
    </row>
    <row r="98" spans="2:13" ht="16.5" customHeight="1">
      <c r="B98" s="365" t="s">
        <v>180</v>
      </c>
      <c r="C98" s="365">
        <v>98</v>
      </c>
      <c r="D98" s="985" t="s">
        <v>315</v>
      </c>
      <c r="E98" s="987" t="s">
        <v>147</v>
      </c>
      <c r="F98" s="985" t="s">
        <v>339</v>
      </c>
      <c r="G98" s="903" t="s">
        <v>503</v>
      </c>
      <c r="H98" s="481" t="s">
        <v>186</v>
      </c>
      <c r="I98" s="481" t="s">
        <v>690</v>
      </c>
      <c r="J98" s="746">
        <v>0.6666666666666666</v>
      </c>
      <c r="K98" s="745"/>
      <c r="L98" s="477" t="s">
        <v>9</v>
      </c>
      <c r="M98" s="477"/>
    </row>
    <row r="99" spans="2:13" ht="16.5" customHeight="1">
      <c r="B99" s="365" t="s">
        <v>180</v>
      </c>
      <c r="C99" s="911">
        <v>99</v>
      </c>
      <c r="D99" s="985" t="s">
        <v>211</v>
      </c>
      <c r="E99" s="987" t="s">
        <v>147</v>
      </c>
      <c r="F99" s="985" t="s">
        <v>337</v>
      </c>
      <c r="G99" s="900" t="s">
        <v>279</v>
      </c>
      <c r="H99" s="481" t="s">
        <v>186</v>
      </c>
      <c r="I99" s="482" t="s">
        <v>690</v>
      </c>
      <c r="J99" s="746">
        <v>0.7291666666666666</v>
      </c>
      <c r="K99" s="743"/>
      <c r="L99" s="477" t="s">
        <v>9</v>
      </c>
      <c r="M99" s="360"/>
    </row>
    <row r="100" spans="2:13" ht="16.5" customHeight="1">
      <c r="B100" s="365" t="s">
        <v>180</v>
      </c>
      <c r="C100" s="911">
        <v>100</v>
      </c>
      <c r="D100" s="985" t="s">
        <v>337</v>
      </c>
      <c r="E100" s="987" t="s">
        <v>147</v>
      </c>
      <c r="F100" s="985" t="s">
        <v>334</v>
      </c>
      <c r="G100" s="900" t="s">
        <v>279</v>
      </c>
      <c r="H100" s="481" t="s">
        <v>186</v>
      </c>
      <c r="I100" s="481" t="s">
        <v>719</v>
      </c>
      <c r="J100" s="746">
        <v>0.7916666666666666</v>
      </c>
      <c r="K100" s="743"/>
      <c r="L100" s="477" t="s">
        <v>9</v>
      </c>
      <c r="M100" s="360"/>
    </row>
    <row r="101" spans="2:13" ht="16.5" customHeight="1">
      <c r="B101" s="365" t="s">
        <v>180</v>
      </c>
      <c r="C101" s="365">
        <v>101</v>
      </c>
      <c r="D101" s="985" t="s">
        <v>182</v>
      </c>
      <c r="E101" s="987" t="s">
        <v>147</v>
      </c>
      <c r="F101" s="985" t="s">
        <v>184</v>
      </c>
      <c r="G101" s="901" t="s">
        <v>280</v>
      </c>
      <c r="H101" s="481" t="s">
        <v>186</v>
      </c>
      <c r="I101" s="481" t="s">
        <v>690</v>
      </c>
      <c r="J101" s="746">
        <v>0.8541666666666666</v>
      </c>
      <c r="K101" s="743"/>
      <c r="L101" s="477" t="s">
        <v>9</v>
      </c>
      <c r="M101" s="477"/>
    </row>
    <row r="102" spans="2:13" ht="16.5" customHeight="1">
      <c r="B102" s="365" t="s">
        <v>180</v>
      </c>
      <c r="C102" s="365">
        <v>102</v>
      </c>
      <c r="D102" s="985" t="s">
        <v>212</v>
      </c>
      <c r="E102" s="987" t="s">
        <v>147</v>
      </c>
      <c r="F102" s="985" t="s">
        <v>78</v>
      </c>
      <c r="G102" s="902" t="s">
        <v>320</v>
      </c>
      <c r="H102" s="481" t="s">
        <v>342</v>
      </c>
      <c r="I102" s="481" t="s">
        <v>735</v>
      </c>
      <c r="J102" s="746">
        <v>0.75</v>
      </c>
      <c r="K102" s="745"/>
      <c r="L102" s="477" t="s">
        <v>9</v>
      </c>
      <c r="M102" s="477"/>
    </row>
    <row r="103" spans="2:13" ht="16.5" customHeight="1">
      <c r="B103" s="365" t="s">
        <v>180</v>
      </c>
      <c r="C103" s="365">
        <v>103</v>
      </c>
      <c r="D103" s="985" t="s">
        <v>708</v>
      </c>
      <c r="E103" s="987" t="s">
        <v>147</v>
      </c>
      <c r="F103" s="985" t="s">
        <v>183</v>
      </c>
      <c r="G103" s="903" t="s">
        <v>503</v>
      </c>
      <c r="H103" s="481" t="s">
        <v>342</v>
      </c>
      <c r="I103" s="481" t="s">
        <v>735</v>
      </c>
      <c r="J103" s="746">
        <v>0.8125</v>
      </c>
      <c r="K103" s="743"/>
      <c r="L103" s="477" t="s">
        <v>9</v>
      </c>
      <c r="M103" s="477"/>
    </row>
    <row r="104" spans="2:28" ht="16.5" customHeight="1">
      <c r="B104" s="365" t="s">
        <v>180</v>
      </c>
      <c r="C104" s="365">
        <v>104</v>
      </c>
      <c r="D104" s="985" t="s">
        <v>178</v>
      </c>
      <c r="E104" s="987" t="s">
        <v>147</v>
      </c>
      <c r="F104" s="985" t="s">
        <v>338</v>
      </c>
      <c r="G104" s="902" t="s">
        <v>320</v>
      </c>
      <c r="H104" s="481" t="s">
        <v>344</v>
      </c>
      <c r="I104" s="481" t="s">
        <v>733</v>
      </c>
      <c r="J104" s="746">
        <v>0.8333333333333334</v>
      </c>
      <c r="K104" s="743"/>
      <c r="L104" s="477" t="s">
        <v>9</v>
      </c>
      <c r="M104" s="477"/>
      <c r="AB104" s="15"/>
    </row>
    <row r="105" spans="2:14" ht="16.5" customHeight="1">
      <c r="B105" s="365" t="s">
        <v>180</v>
      </c>
      <c r="C105" s="365">
        <v>105</v>
      </c>
      <c r="D105" s="985" t="s">
        <v>340</v>
      </c>
      <c r="E105" s="987" t="s">
        <v>147</v>
      </c>
      <c r="F105" s="985" t="s">
        <v>182</v>
      </c>
      <c r="G105" s="901" t="s">
        <v>280</v>
      </c>
      <c r="H105" s="481" t="s">
        <v>346</v>
      </c>
      <c r="I105" s="481" t="s">
        <v>696</v>
      </c>
      <c r="J105" s="746">
        <v>0.8125</v>
      </c>
      <c r="K105" s="745"/>
      <c r="L105" s="477" t="s">
        <v>9</v>
      </c>
      <c r="M105" s="477"/>
      <c r="N105" s="32"/>
    </row>
    <row r="106" spans="2:13" ht="16.5" customHeight="1">
      <c r="B106" s="365" t="s">
        <v>180</v>
      </c>
      <c r="C106" s="365">
        <v>106</v>
      </c>
      <c r="D106" s="985" t="s">
        <v>315</v>
      </c>
      <c r="E106" s="987" t="s">
        <v>147</v>
      </c>
      <c r="F106" s="985" t="s">
        <v>708</v>
      </c>
      <c r="G106" s="903" t="s">
        <v>503</v>
      </c>
      <c r="H106" s="481" t="s">
        <v>346</v>
      </c>
      <c r="I106" s="481" t="s">
        <v>696</v>
      </c>
      <c r="J106" s="746">
        <v>0.875</v>
      </c>
      <c r="K106" s="743"/>
      <c r="L106" s="477" t="s">
        <v>9</v>
      </c>
      <c r="M106" s="477"/>
    </row>
    <row r="107" spans="2:13" ht="16.5" customHeight="1">
      <c r="B107" s="365" t="s">
        <v>180</v>
      </c>
      <c r="C107" s="365">
        <v>107</v>
      </c>
      <c r="D107" s="985" t="s">
        <v>710</v>
      </c>
      <c r="E107" s="987" t="s">
        <v>147</v>
      </c>
      <c r="F107" s="985" t="s">
        <v>182</v>
      </c>
      <c r="G107" s="901" t="s">
        <v>280</v>
      </c>
      <c r="H107" s="481" t="s">
        <v>348</v>
      </c>
      <c r="I107" s="481" t="s">
        <v>726</v>
      </c>
      <c r="J107" s="746">
        <v>0.75</v>
      </c>
      <c r="K107" s="741"/>
      <c r="L107" s="477" t="s">
        <v>9</v>
      </c>
      <c r="M107" s="477"/>
    </row>
    <row r="108" spans="2:13" ht="16.5" customHeight="1">
      <c r="B108" s="365" t="s">
        <v>180</v>
      </c>
      <c r="C108" s="365">
        <v>108</v>
      </c>
      <c r="D108" s="985" t="s">
        <v>78</v>
      </c>
      <c r="E108" s="987" t="s">
        <v>147</v>
      </c>
      <c r="F108" s="985" t="s">
        <v>338</v>
      </c>
      <c r="G108" s="902" t="s">
        <v>320</v>
      </c>
      <c r="H108" s="481" t="s">
        <v>348</v>
      </c>
      <c r="I108" s="481" t="s">
        <v>726</v>
      </c>
      <c r="J108" s="746">
        <v>0.8125</v>
      </c>
      <c r="K108" s="743"/>
      <c r="L108" s="477" t="s">
        <v>9</v>
      </c>
      <c r="M108" s="477"/>
    </row>
    <row r="109" spans="2:13" ht="16.5" customHeight="1">
      <c r="B109" s="365" t="s">
        <v>180</v>
      </c>
      <c r="C109" s="911">
        <v>109</v>
      </c>
      <c r="D109" s="985" t="s">
        <v>337</v>
      </c>
      <c r="E109" s="987" t="s">
        <v>147</v>
      </c>
      <c r="F109" s="985" t="s">
        <v>211</v>
      </c>
      <c r="G109" s="900" t="s">
        <v>279</v>
      </c>
      <c r="H109" s="481" t="s">
        <v>352</v>
      </c>
      <c r="I109" s="481" t="s">
        <v>700</v>
      </c>
      <c r="J109" s="746">
        <v>0.75</v>
      </c>
      <c r="K109" s="741"/>
      <c r="L109" s="477" t="s">
        <v>9</v>
      </c>
      <c r="M109" s="479"/>
    </row>
    <row r="110" spans="2:13" ht="16.5" customHeight="1">
      <c r="B110" s="365" t="s">
        <v>180</v>
      </c>
      <c r="C110" s="365">
        <v>110</v>
      </c>
      <c r="D110" s="985" t="s">
        <v>184</v>
      </c>
      <c r="E110" s="987" t="s">
        <v>147</v>
      </c>
      <c r="F110" s="985" t="s">
        <v>340</v>
      </c>
      <c r="G110" s="901" t="s">
        <v>280</v>
      </c>
      <c r="H110" s="481" t="s">
        <v>352</v>
      </c>
      <c r="I110" s="481" t="s">
        <v>700</v>
      </c>
      <c r="J110" s="746">
        <v>0.8125</v>
      </c>
      <c r="K110" s="741"/>
      <c r="L110" s="477" t="s">
        <v>9</v>
      </c>
      <c r="M110" s="479"/>
    </row>
    <row r="111" spans="2:13" ht="16.5" customHeight="1">
      <c r="B111" s="365" t="s">
        <v>180</v>
      </c>
      <c r="C111" s="911">
        <v>111</v>
      </c>
      <c r="D111" s="985" t="s">
        <v>334</v>
      </c>
      <c r="E111" s="987" t="s">
        <v>147</v>
      </c>
      <c r="F111" s="985" t="s">
        <v>335</v>
      </c>
      <c r="G111" s="900" t="s">
        <v>279</v>
      </c>
      <c r="H111" s="481" t="s">
        <v>352</v>
      </c>
      <c r="I111" s="481" t="s">
        <v>700</v>
      </c>
      <c r="J111" s="746">
        <v>0.875</v>
      </c>
      <c r="K111" s="741"/>
      <c r="L111" s="477" t="s">
        <v>9</v>
      </c>
      <c r="M111" s="477"/>
    </row>
    <row r="112" spans="2:13" ht="16.5" customHeight="1">
      <c r="B112" s="365" t="s">
        <v>180</v>
      </c>
      <c r="C112" s="365">
        <v>112</v>
      </c>
      <c r="D112" s="985" t="s">
        <v>335</v>
      </c>
      <c r="E112" s="987" t="s">
        <v>147</v>
      </c>
      <c r="F112" s="985" t="s">
        <v>334</v>
      </c>
      <c r="G112" s="900" t="s">
        <v>279</v>
      </c>
      <c r="H112" s="481" t="s">
        <v>350</v>
      </c>
      <c r="I112" s="481" t="s">
        <v>723</v>
      </c>
      <c r="J112" s="746">
        <v>0.75</v>
      </c>
      <c r="K112" s="745"/>
      <c r="L112" s="477" t="s">
        <v>9</v>
      </c>
      <c r="M112" s="477"/>
    </row>
    <row r="113" spans="2:13" ht="16.5" customHeight="1">
      <c r="B113" s="365" t="s">
        <v>180</v>
      </c>
      <c r="C113" s="365">
        <v>113</v>
      </c>
      <c r="D113" s="985" t="s">
        <v>703</v>
      </c>
      <c r="E113" s="987" t="s">
        <v>147</v>
      </c>
      <c r="F113" s="985" t="s">
        <v>339</v>
      </c>
      <c r="G113" s="903" t="s">
        <v>503</v>
      </c>
      <c r="H113" s="481" t="s">
        <v>350</v>
      </c>
      <c r="I113" s="481" t="s">
        <v>723</v>
      </c>
      <c r="J113" s="746">
        <v>0.8125</v>
      </c>
      <c r="K113" s="743"/>
      <c r="L113" s="477" t="s">
        <v>9</v>
      </c>
      <c r="M113" s="477"/>
    </row>
    <row r="114" spans="2:13" ht="16.5" customHeight="1">
      <c r="B114" s="365" t="s">
        <v>180</v>
      </c>
      <c r="C114" s="365">
        <v>114</v>
      </c>
      <c r="D114" s="985" t="s">
        <v>212</v>
      </c>
      <c r="E114" s="987" t="s">
        <v>147</v>
      </c>
      <c r="F114" s="985" t="s">
        <v>178</v>
      </c>
      <c r="G114" s="902" t="s">
        <v>320</v>
      </c>
      <c r="H114" s="481" t="s">
        <v>350</v>
      </c>
      <c r="I114" s="481" t="s">
        <v>723</v>
      </c>
      <c r="J114" s="746">
        <v>0.875</v>
      </c>
      <c r="K114" s="745"/>
      <c r="L114" s="477" t="s">
        <v>9</v>
      </c>
      <c r="M114" s="477"/>
    </row>
    <row r="115" spans="2:13" ht="16.5" customHeight="1">
      <c r="B115" s="365" t="s">
        <v>180</v>
      </c>
      <c r="C115" s="365">
        <v>115</v>
      </c>
      <c r="D115" s="985" t="s">
        <v>211</v>
      </c>
      <c r="E115" s="987" t="s">
        <v>147</v>
      </c>
      <c r="F115" s="985" t="s">
        <v>334</v>
      </c>
      <c r="G115" s="900" t="s">
        <v>279</v>
      </c>
      <c r="H115" s="481" t="s">
        <v>186</v>
      </c>
      <c r="I115" s="481" t="s">
        <v>695</v>
      </c>
      <c r="J115" s="746">
        <v>0.75</v>
      </c>
      <c r="K115" s="743"/>
      <c r="L115" s="477" t="s">
        <v>9</v>
      </c>
      <c r="M115" s="477"/>
    </row>
    <row r="116" spans="2:13" ht="16.5" customHeight="1">
      <c r="B116" s="365" t="s">
        <v>180</v>
      </c>
      <c r="C116" s="911">
        <v>116</v>
      </c>
      <c r="D116" s="985" t="s">
        <v>340</v>
      </c>
      <c r="E116" s="987" t="s">
        <v>147</v>
      </c>
      <c r="F116" s="985" t="s">
        <v>710</v>
      </c>
      <c r="G116" s="901" t="s">
        <v>280</v>
      </c>
      <c r="H116" s="481" t="s">
        <v>186</v>
      </c>
      <c r="I116" s="481" t="s">
        <v>695</v>
      </c>
      <c r="J116" s="746">
        <v>0.8125</v>
      </c>
      <c r="K116" s="741"/>
      <c r="L116" s="477" t="s">
        <v>9</v>
      </c>
      <c r="M116" s="479"/>
    </row>
    <row r="117" spans="2:13" ht="16.5" customHeight="1">
      <c r="B117" s="365" t="s">
        <v>180</v>
      </c>
      <c r="C117" s="365">
        <v>117</v>
      </c>
      <c r="D117" s="985" t="s">
        <v>339</v>
      </c>
      <c r="E117" s="987" t="s">
        <v>147</v>
      </c>
      <c r="F117" s="985" t="s">
        <v>183</v>
      </c>
      <c r="G117" s="903" t="s">
        <v>503</v>
      </c>
      <c r="H117" s="481" t="s">
        <v>186</v>
      </c>
      <c r="I117" s="481" t="s">
        <v>695</v>
      </c>
      <c r="J117" s="746">
        <v>0.875</v>
      </c>
      <c r="K117" s="741"/>
      <c r="L117" s="477" t="s">
        <v>9</v>
      </c>
      <c r="M117" s="479"/>
    </row>
    <row r="118" spans="2:13" ht="16.5" customHeight="1">
      <c r="B118" s="365" t="s">
        <v>180</v>
      </c>
      <c r="C118" s="365">
        <v>118</v>
      </c>
      <c r="D118" s="985" t="s">
        <v>182</v>
      </c>
      <c r="E118" s="987" t="s">
        <v>147</v>
      </c>
      <c r="F118" s="985" t="s">
        <v>184</v>
      </c>
      <c r="G118" s="901" t="s">
        <v>280</v>
      </c>
      <c r="H118" s="481" t="s">
        <v>342</v>
      </c>
      <c r="I118" s="481" t="s">
        <v>731</v>
      </c>
      <c r="J118" s="746">
        <v>0.75</v>
      </c>
      <c r="K118" s="745"/>
      <c r="L118" s="477" t="s">
        <v>9</v>
      </c>
      <c r="M118" s="477"/>
    </row>
    <row r="119" spans="2:13" ht="16.5" customHeight="1">
      <c r="B119" s="365" t="s">
        <v>180</v>
      </c>
      <c r="C119" s="911">
        <v>119</v>
      </c>
      <c r="D119" s="985" t="s">
        <v>78</v>
      </c>
      <c r="E119" s="987" t="s">
        <v>147</v>
      </c>
      <c r="F119" s="985" t="s">
        <v>212</v>
      </c>
      <c r="G119" s="902" t="s">
        <v>320</v>
      </c>
      <c r="H119" s="481" t="s">
        <v>342</v>
      </c>
      <c r="I119" s="481" t="s">
        <v>731</v>
      </c>
      <c r="J119" s="746">
        <v>0.8125</v>
      </c>
      <c r="K119" s="745"/>
      <c r="L119" s="477" t="s">
        <v>9</v>
      </c>
      <c r="M119" s="477"/>
    </row>
    <row r="120" spans="2:13" ht="16.5" customHeight="1">
      <c r="B120" s="365" t="s">
        <v>180</v>
      </c>
      <c r="C120" s="365">
        <v>120</v>
      </c>
      <c r="D120" s="985" t="s">
        <v>337</v>
      </c>
      <c r="E120" s="987" t="s">
        <v>147</v>
      </c>
      <c r="F120" s="985" t="s">
        <v>335</v>
      </c>
      <c r="G120" s="900" t="s">
        <v>279</v>
      </c>
      <c r="H120" s="481" t="s">
        <v>344</v>
      </c>
      <c r="I120" s="481" t="s">
        <v>722</v>
      </c>
      <c r="J120" s="746">
        <v>0.8333333333333334</v>
      </c>
      <c r="K120" s="741"/>
      <c r="L120" s="477" t="s">
        <v>9</v>
      </c>
      <c r="M120" s="477"/>
    </row>
    <row r="121" spans="2:30" ht="16.5" customHeight="1">
      <c r="B121" s="365" t="s">
        <v>180</v>
      </c>
      <c r="C121" s="911">
        <v>121</v>
      </c>
      <c r="D121" s="985" t="s">
        <v>338</v>
      </c>
      <c r="E121" s="987" t="s">
        <v>147</v>
      </c>
      <c r="F121" s="985" t="s">
        <v>78</v>
      </c>
      <c r="G121" s="902" t="s">
        <v>320</v>
      </c>
      <c r="H121" s="481" t="s">
        <v>346</v>
      </c>
      <c r="I121" s="481" t="s">
        <v>732</v>
      </c>
      <c r="J121" s="746">
        <v>0.8125</v>
      </c>
      <c r="K121" s="745"/>
      <c r="L121" s="477" t="s">
        <v>9</v>
      </c>
      <c r="M121" s="477"/>
      <c r="AD121" s="15"/>
    </row>
    <row r="122" spans="2:30" ht="16.5" customHeight="1">
      <c r="B122" s="365" t="s">
        <v>180</v>
      </c>
      <c r="C122" s="365">
        <v>122</v>
      </c>
      <c r="D122" s="985" t="s">
        <v>337</v>
      </c>
      <c r="E122" s="987" t="s">
        <v>147</v>
      </c>
      <c r="F122" s="985" t="s">
        <v>334</v>
      </c>
      <c r="G122" s="900" t="s">
        <v>279</v>
      </c>
      <c r="H122" s="481" t="s">
        <v>348</v>
      </c>
      <c r="I122" s="482" t="s">
        <v>721</v>
      </c>
      <c r="J122" s="746">
        <v>0.75</v>
      </c>
      <c r="K122" s="743"/>
      <c r="L122" s="477" t="s">
        <v>9</v>
      </c>
      <c r="M122" s="477"/>
      <c r="AB122" s="15"/>
      <c r="AD122" s="15"/>
    </row>
    <row r="123" spans="2:30" ht="16.5" customHeight="1">
      <c r="B123" s="365" t="s">
        <v>180</v>
      </c>
      <c r="C123" s="365">
        <v>123</v>
      </c>
      <c r="D123" s="985" t="s">
        <v>183</v>
      </c>
      <c r="E123" s="987" t="s">
        <v>147</v>
      </c>
      <c r="F123" s="985" t="s">
        <v>339</v>
      </c>
      <c r="G123" s="903" t="s">
        <v>503</v>
      </c>
      <c r="H123" s="481" t="s">
        <v>348</v>
      </c>
      <c r="I123" s="481" t="s">
        <v>721</v>
      </c>
      <c r="J123" s="746">
        <v>0.8125</v>
      </c>
      <c r="K123" s="745"/>
      <c r="L123" s="477" t="s">
        <v>9</v>
      </c>
      <c r="M123" s="477"/>
      <c r="AB123" s="15"/>
      <c r="AD123" s="15"/>
    </row>
    <row r="124" spans="2:30" ht="16.5" customHeight="1">
      <c r="B124" s="365" t="s">
        <v>180</v>
      </c>
      <c r="C124" s="365">
        <v>124</v>
      </c>
      <c r="D124" s="985" t="s">
        <v>710</v>
      </c>
      <c r="E124" s="987" t="s">
        <v>147</v>
      </c>
      <c r="F124" s="985" t="s">
        <v>184</v>
      </c>
      <c r="G124" s="901" t="s">
        <v>280</v>
      </c>
      <c r="H124" s="481" t="s">
        <v>348</v>
      </c>
      <c r="I124" s="481" t="s">
        <v>721</v>
      </c>
      <c r="J124" s="746">
        <v>0.875</v>
      </c>
      <c r="K124" s="745"/>
      <c r="L124" s="477" t="s">
        <v>9</v>
      </c>
      <c r="M124" s="477"/>
      <c r="AB124" s="15"/>
      <c r="AD124" s="15"/>
    </row>
    <row r="125" spans="2:30" ht="16.5" customHeight="1">
      <c r="B125" s="365" t="s">
        <v>180</v>
      </c>
      <c r="C125" s="365">
        <v>125</v>
      </c>
      <c r="D125" s="985" t="s">
        <v>212</v>
      </c>
      <c r="E125" s="987" t="s">
        <v>147</v>
      </c>
      <c r="F125" s="985" t="s">
        <v>338</v>
      </c>
      <c r="G125" s="902" t="s">
        <v>320</v>
      </c>
      <c r="H125" s="481" t="s">
        <v>350</v>
      </c>
      <c r="I125" s="481" t="s">
        <v>734</v>
      </c>
      <c r="J125" s="746">
        <v>0.7708333333333334</v>
      </c>
      <c r="K125" s="741"/>
      <c r="L125" s="477" t="s">
        <v>9</v>
      </c>
      <c r="M125" s="477"/>
      <c r="AB125" s="15"/>
      <c r="AD125" s="15"/>
    </row>
    <row r="126" spans="2:30" ht="16.5" customHeight="1">
      <c r="B126" s="365" t="s">
        <v>180</v>
      </c>
      <c r="C126" s="365">
        <v>126</v>
      </c>
      <c r="D126" s="985" t="s">
        <v>339</v>
      </c>
      <c r="E126" s="987" t="s">
        <v>147</v>
      </c>
      <c r="F126" s="985" t="s">
        <v>708</v>
      </c>
      <c r="G126" s="903" t="s">
        <v>503</v>
      </c>
      <c r="H126" s="481" t="s">
        <v>186</v>
      </c>
      <c r="I126" s="481" t="s">
        <v>743</v>
      </c>
      <c r="J126" s="746">
        <v>0.8125</v>
      </c>
      <c r="K126" s="745"/>
      <c r="L126" s="477" t="s">
        <v>9</v>
      </c>
      <c r="M126" s="477"/>
      <c r="AB126" s="15"/>
      <c r="AD126" s="15"/>
    </row>
    <row r="127" spans="2:30" ht="16.5" customHeight="1">
      <c r="B127" s="365" t="s">
        <v>180</v>
      </c>
      <c r="C127" s="365">
        <v>127</v>
      </c>
      <c r="D127" s="985" t="s">
        <v>178</v>
      </c>
      <c r="E127" s="987" t="s">
        <v>147</v>
      </c>
      <c r="F127" s="985" t="s">
        <v>212</v>
      </c>
      <c r="G127" s="902" t="s">
        <v>320</v>
      </c>
      <c r="H127" s="481" t="s">
        <v>342</v>
      </c>
      <c r="I127" s="481" t="s">
        <v>742</v>
      </c>
      <c r="J127" s="746">
        <v>0.8333333333333334</v>
      </c>
      <c r="K127" s="741"/>
      <c r="L127" s="477" t="s">
        <v>9</v>
      </c>
      <c r="M127" s="477"/>
      <c r="AB127" s="15"/>
      <c r="AD127" s="15"/>
    </row>
    <row r="128" spans="2:30" ht="16.5" customHeight="1">
      <c r="B128" s="365" t="s">
        <v>180</v>
      </c>
      <c r="C128" s="365">
        <v>128</v>
      </c>
      <c r="D128" s="985" t="s">
        <v>334</v>
      </c>
      <c r="E128" s="987" t="s">
        <v>147</v>
      </c>
      <c r="F128" s="985" t="s">
        <v>337</v>
      </c>
      <c r="G128" s="900" t="s">
        <v>279</v>
      </c>
      <c r="H128" s="481" t="s">
        <v>738</v>
      </c>
      <c r="I128" s="481" t="s">
        <v>739</v>
      </c>
      <c r="J128" s="746" t="s">
        <v>740</v>
      </c>
      <c r="K128" s="741" t="s">
        <v>741</v>
      </c>
      <c r="L128" s="477" t="s">
        <v>9</v>
      </c>
      <c r="M128" s="479"/>
      <c r="AB128" s="15"/>
      <c r="AD128" s="15"/>
    </row>
    <row r="129" spans="1:30" ht="16.5" customHeight="1">
      <c r="A129" s="392"/>
      <c r="B129" s="392"/>
      <c r="C129" s="392"/>
      <c r="D129" s="994"/>
      <c r="E129" s="994"/>
      <c r="F129" s="994"/>
      <c r="G129" s="908"/>
      <c r="AB129" s="15"/>
      <c r="AD129" s="15"/>
    </row>
    <row r="130" spans="1:30" ht="16.5" customHeight="1">
      <c r="A130" s="392"/>
      <c r="B130" s="392"/>
      <c r="C130" s="392"/>
      <c r="AB130" s="15"/>
      <c r="AD130" s="15"/>
    </row>
    <row r="131" spans="1:30" ht="16.5" customHeight="1">
      <c r="A131" s="392"/>
      <c r="B131" s="392"/>
      <c r="C131" s="392"/>
      <c r="AB131" s="15"/>
      <c r="AD131" s="15"/>
    </row>
    <row r="132" spans="1:30" ht="16.5" customHeight="1">
      <c r="A132" s="392"/>
      <c r="B132" s="392"/>
      <c r="C132" s="392"/>
      <c r="AB132" s="15"/>
      <c r="AD132" s="15"/>
    </row>
    <row r="133" spans="1:30" ht="16.5" customHeight="1">
      <c r="A133" s="392"/>
      <c r="B133" s="392"/>
      <c r="C133" s="392"/>
      <c r="AB133" s="15"/>
      <c r="AD133" s="15"/>
    </row>
    <row r="134" spans="1:30" ht="16.5" customHeight="1">
      <c r="A134" s="392"/>
      <c r="B134" s="392"/>
      <c r="C134" s="392"/>
      <c r="AB134" s="15"/>
      <c r="AD134" s="15"/>
    </row>
    <row r="135" spans="1:30" ht="16.5" customHeight="1">
      <c r="A135" s="392"/>
      <c r="B135" s="392"/>
      <c r="C135" s="392"/>
      <c r="AB135" s="15"/>
      <c r="AD135" s="15"/>
    </row>
    <row r="136" spans="1:30" ht="16.5" customHeight="1">
      <c r="A136" s="392"/>
      <c r="B136" s="392"/>
      <c r="C136" s="392"/>
      <c r="AB136" s="15"/>
      <c r="AD136" s="15"/>
    </row>
    <row r="137" spans="1:30" ht="16.5" customHeight="1">
      <c r="A137" s="392"/>
      <c r="B137" s="392"/>
      <c r="C137" s="392"/>
      <c r="AB137" s="15"/>
      <c r="AD137" s="15"/>
    </row>
    <row r="138" spans="1:3" ht="16.5" customHeight="1">
      <c r="A138" s="392"/>
      <c r="B138" s="392"/>
      <c r="C138" s="392"/>
    </row>
    <row r="139" spans="1:3" ht="16.5" customHeight="1">
      <c r="A139" s="392"/>
      <c r="B139" s="392"/>
      <c r="C139" s="392"/>
    </row>
    <row r="140" spans="1:3" ht="16.5" customHeight="1">
      <c r="A140" s="392"/>
      <c r="B140" s="392"/>
      <c r="C140" s="392"/>
    </row>
    <row r="141" spans="1:3" ht="16.5" customHeight="1">
      <c r="A141" s="392"/>
      <c r="B141" s="392"/>
      <c r="C141" s="392"/>
    </row>
    <row r="142" spans="1:3" ht="16.5" customHeight="1">
      <c r="A142" s="392"/>
      <c r="B142" s="392"/>
      <c r="C142" s="392"/>
    </row>
    <row r="143" spans="1:3" ht="16.5" customHeight="1">
      <c r="A143" s="392"/>
      <c r="B143" s="392"/>
      <c r="C143" s="392"/>
    </row>
    <row r="144" spans="1:3" ht="16.5" customHeight="1">
      <c r="A144" s="392"/>
      <c r="B144" s="392"/>
      <c r="C144" s="392"/>
    </row>
    <row r="145" spans="1:3" ht="16.5" customHeight="1">
      <c r="A145" s="392"/>
      <c r="B145" s="392"/>
      <c r="C145" s="392"/>
    </row>
    <row r="146" spans="1:3" ht="16.5" customHeight="1">
      <c r="A146" s="392"/>
      <c r="B146" s="392"/>
      <c r="C146" s="392"/>
    </row>
    <row r="147" spans="1:3" ht="16.5" customHeight="1">
      <c r="A147" s="392"/>
      <c r="B147" s="392"/>
      <c r="C147" s="392"/>
    </row>
    <row r="148" spans="1:3" ht="16.5" customHeight="1">
      <c r="A148" s="392"/>
      <c r="B148" s="392"/>
      <c r="C148" s="392"/>
    </row>
    <row r="149" spans="1:3" ht="16.5" customHeight="1">
      <c r="A149" s="392"/>
      <c r="B149" s="392"/>
      <c r="C149" s="392"/>
    </row>
    <row r="150" spans="1:3" ht="16.5" customHeight="1">
      <c r="A150" s="392"/>
      <c r="B150" s="392"/>
      <c r="C150" s="392"/>
    </row>
    <row r="151" spans="1:3" ht="16.5" customHeight="1">
      <c r="A151" s="392"/>
      <c r="B151" s="392"/>
      <c r="C151" s="392"/>
    </row>
    <row r="152" spans="1:3" ht="16.5" customHeight="1">
      <c r="A152" s="392"/>
      <c r="B152" s="392"/>
      <c r="C152" s="392"/>
    </row>
    <row r="153" spans="1:3" ht="16.5" customHeight="1">
      <c r="A153" s="392"/>
      <c r="B153" s="392"/>
      <c r="C153" s="392"/>
    </row>
    <row r="154" spans="1:3" ht="16.5" customHeight="1">
      <c r="A154" s="392"/>
      <c r="B154" s="392"/>
      <c r="C154" s="392"/>
    </row>
    <row r="155" spans="1:3" ht="16.5" customHeight="1">
      <c r="A155" s="392"/>
      <c r="B155" s="392"/>
      <c r="C155" s="392"/>
    </row>
    <row r="156" spans="1:3" ht="16.5" customHeight="1">
      <c r="A156" s="392"/>
      <c r="B156" s="392"/>
      <c r="C156" s="392"/>
    </row>
    <row r="157" spans="1:3" ht="16.5" customHeight="1">
      <c r="A157" s="392"/>
      <c r="B157" s="392"/>
      <c r="C157" s="392"/>
    </row>
    <row r="158" spans="1:3" ht="16.5" customHeight="1">
      <c r="A158" s="392"/>
      <c r="B158" s="392"/>
      <c r="C158" s="392"/>
    </row>
    <row r="159" spans="1:3" ht="16.5" customHeight="1">
      <c r="A159" s="392"/>
      <c r="B159" s="392"/>
      <c r="C159" s="392"/>
    </row>
    <row r="160" spans="1:3" ht="16.5" customHeight="1">
      <c r="A160" s="392"/>
      <c r="B160" s="392"/>
      <c r="C160" s="392"/>
    </row>
    <row r="161" spans="1:3" ht="16.5" customHeight="1">
      <c r="A161" s="392"/>
      <c r="B161" s="392"/>
      <c r="C161" s="392"/>
    </row>
    <row r="162" spans="1:3" ht="16.5" customHeight="1">
      <c r="A162" s="392"/>
      <c r="B162" s="392"/>
      <c r="C162" s="392"/>
    </row>
    <row r="163" spans="1:3" ht="16.5" customHeight="1">
      <c r="A163" s="392"/>
      <c r="B163" s="392"/>
      <c r="C163" s="392"/>
    </row>
    <row r="164" spans="1:3" ht="16.5" customHeight="1">
      <c r="A164" s="392"/>
      <c r="B164" s="392"/>
      <c r="C164" s="392"/>
    </row>
    <row r="165" spans="1:3" ht="16.5" customHeight="1">
      <c r="A165" s="392"/>
      <c r="B165" s="392"/>
      <c r="C165" s="392"/>
    </row>
    <row r="166" spans="1:3" ht="16.5" customHeight="1">
      <c r="A166" s="392"/>
      <c r="B166" s="392"/>
      <c r="C166" s="392"/>
    </row>
    <row r="167" spans="1:3" ht="16.5" customHeight="1">
      <c r="A167" s="392"/>
      <c r="B167" s="392"/>
      <c r="C167" s="392"/>
    </row>
    <row r="168" spans="1:3" ht="16.5" customHeight="1">
      <c r="A168" s="392"/>
      <c r="B168" s="392"/>
      <c r="C168" s="392"/>
    </row>
    <row r="169" spans="1:3" ht="16.5" customHeight="1">
      <c r="A169" s="392"/>
      <c r="B169" s="392"/>
      <c r="C169" s="392"/>
    </row>
    <row r="170" spans="1:3" ht="16.5" customHeight="1">
      <c r="A170" s="392"/>
      <c r="B170" s="392"/>
      <c r="C170" s="392"/>
    </row>
    <row r="171" spans="1:3" ht="16.5" customHeight="1">
      <c r="A171" s="392"/>
      <c r="B171" s="392"/>
      <c r="C171" s="392"/>
    </row>
    <row r="172" spans="1:3" ht="16.5" customHeight="1">
      <c r="A172" s="392"/>
      <c r="B172" s="392"/>
      <c r="C172" s="392"/>
    </row>
    <row r="173" spans="1:3" ht="16.5" customHeight="1">
      <c r="A173" s="392"/>
      <c r="B173" s="392"/>
      <c r="C173" s="392"/>
    </row>
    <row r="174" spans="1:3" ht="16.5" customHeight="1">
      <c r="A174" s="392"/>
      <c r="B174" s="392"/>
      <c r="C174" s="392"/>
    </row>
    <row r="175" spans="1:3" ht="16.5" customHeight="1">
      <c r="A175" s="392"/>
      <c r="B175" s="392"/>
      <c r="C175" s="392"/>
    </row>
    <row r="176" spans="1:3" ht="16.5" customHeight="1">
      <c r="A176" s="392"/>
      <c r="B176" s="392"/>
      <c r="C176" s="392"/>
    </row>
    <row r="177" spans="1:3" ht="16.5" customHeight="1">
      <c r="A177" s="392"/>
      <c r="B177" s="392"/>
      <c r="C177" s="392"/>
    </row>
    <row r="178" spans="1:3" ht="16.5" customHeight="1">
      <c r="A178" s="392"/>
      <c r="B178" s="392"/>
      <c r="C178" s="392"/>
    </row>
    <row r="179" spans="1:3" ht="16.5" customHeight="1">
      <c r="A179" s="392"/>
      <c r="B179" s="392"/>
      <c r="C179" s="392"/>
    </row>
    <row r="180" spans="1:3" ht="16.5" customHeight="1">
      <c r="A180" s="392"/>
      <c r="B180" s="392"/>
      <c r="C180" s="392"/>
    </row>
    <row r="181" spans="1:3" ht="16.5" customHeight="1">
      <c r="A181" s="392"/>
      <c r="B181" s="392"/>
      <c r="C181" s="392"/>
    </row>
    <row r="182" spans="1:3" ht="16.5" customHeight="1">
      <c r="A182" s="392"/>
      <c r="B182" s="392"/>
      <c r="C182" s="392"/>
    </row>
    <row r="183" spans="1:3" ht="16.5" customHeight="1">
      <c r="A183" s="392"/>
      <c r="B183" s="392"/>
      <c r="C183" s="392"/>
    </row>
    <row r="184" spans="1:3" ht="16.5" customHeight="1">
      <c r="A184" s="392"/>
      <c r="B184" s="392"/>
      <c r="C184" s="392"/>
    </row>
    <row r="185" spans="1:3" ht="16.5" customHeight="1">
      <c r="A185" s="392"/>
      <c r="B185" s="392"/>
      <c r="C185" s="392"/>
    </row>
    <row r="186" spans="1:3" ht="16.5" customHeight="1">
      <c r="A186" s="392"/>
      <c r="B186" s="392"/>
      <c r="C186" s="392"/>
    </row>
    <row r="187" spans="1:3" ht="16.5" customHeight="1">
      <c r="A187" s="392"/>
      <c r="B187" s="392"/>
      <c r="C187" s="392"/>
    </row>
    <row r="188" spans="1:3" ht="16.5" customHeight="1">
      <c r="A188" s="392"/>
      <c r="B188" s="392"/>
      <c r="C188" s="392"/>
    </row>
    <row r="189" spans="1:3" ht="16.5" customHeight="1">
      <c r="A189" s="392"/>
      <c r="B189" s="392"/>
      <c r="C189" s="392"/>
    </row>
    <row r="190" spans="1:3" ht="16.5" customHeight="1">
      <c r="A190" s="392"/>
      <c r="B190" s="392"/>
      <c r="C190" s="392"/>
    </row>
    <row r="191" spans="1:3" ht="16.5" customHeight="1">
      <c r="A191" s="392"/>
      <c r="B191" s="392"/>
      <c r="C191" s="392"/>
    </row>
    <row r="192" spans="1:3" ht="16.5" customHeight="1">
      <c r="A192" s="392"/>
      <c r="B192" s="392"/>
      <c r="C192" s="392"/>
    </row>
    <row r="193" spans="1:3" ht="16.5" customHeight="1">
      <c r="A193" s="392"/>
      <c r="B193" s="392"/>
      <c r="C193" s="392"/>
    </row>
    <row r="194" spans="1:3" ht="16.5" customHeight="1">
      <c r="A194" s="392"/>
      <c r="B194" s="392"/>
      <c r="C194" s="392"/>
    </row>
    <row r="195" spans="1:3" ht="16.5" customHeight="1">
      <c r="A195" s="392"/>
      <c r="B195" s="392"/>
      <c r="C195" s="392"/>
    </row>
    <row r="196" spans="1:3" ht="16.5" customHeight="1">
      <c r="A196" s="392"/>
      <c r="B196" s="392"/>
      <c r="C196" s="392"/>
    </row>
    <row r="197" spans="1:3" ht="16.5" customHeight="1">
      <c r="A197" s="392"/>
      <c r="B197" s="392"/>
      <c r="C197" s="392"/>
    </row>
    <row r="198" spans="1:3" ht="16.5" customHeight="1">
      <c r="A198" s="392"/>
      <c r="B198" s="392"/>
      <c r="C198" s="392"/>
    </row>
    <row r="199" spans="1:3" ht="16.5" customHeight="1">
      <c r="A199" s="392"/>
      <c r="B199" s="392"/>
      <c r="C199" s="392"/>
    </row>
    <row r="200" spans="1:3" ht="16.5" customHeight="1">
      <c r="A200" s="392"/>
      <c r="B200" s="392"/>
      <c r="C200" s="392"/>
    </row>
    <row r="201" spans="1:3" ht="16.5" customHeight="1">
      <c r="A201" s="392"/>
      <c r="B201" s="392"/>
      <c r="C201" s="392"/>
    </row>
    <row r="202" spans="1:3" ht="16.5" customHeight="1">
      <c r="A202" s="392"/>
      <c r="B202" s="392"/>
      <c r="C202" s="392"/>
    </row>
    <row r="203" spans="1:3" ht="16.5" customHeight="1">
      <c r="A203" s="392"/>
      <c r="B203" s="392"/>
      <c r="C203" s="392"/>
    </row>
    <row r="204" spans="1:3" ht="16.5" customHeight="1">
      <c r="A204" s="392"/>
      <c r="B204" s="392"/>
      <c r="C204" s="392"/>
    </row>
    <row r="205" spans="1:3" ht="16.5" customHeight="1">
      <c r="A205" s="392"/>
      <c r="B205" s="392"/>
      <c r="C205" s="392"/>
    </row>
    <row r="206" spans="1:3" ht="16.5" customHeight="1">
      <c r="A206" s="392"/>
      <c r="B206" s="392"/>
      <c r="C206" s="392"/>
    </row>
    <row r="207" spans="1:3" ht="16.5" customHeight="1">
      <c r="A207" s="392"/>
      <c r="B207" s="392"/>
      <c r="C207" s="392"/>
    </row>
    <row r="208" spans="1:3" ht="16.5" customHeight="1">
      <c r="A208" s="392"/>
      <c r="B208" s="392"/>
      <c r="C208" s="392"/>
    </row>
    <row r="209" spans="1:3" ht="16.5" customHeight="1">
      <c r="A209" s="392"/>
      <c r="B209" s="392"/>
      <c r="C209" s="392"/>
    </row>
    <row r="210" spans="1:3" ht="16.5" customHeight="1">
      <c r="A210" s="392"/>
      <c r="B210" s="392"/>
      <c r="C210" s="392"/>
    </row>
    <row r="211" spans="1:3" ht="16.5" customHeight="1">
      <c r="A211" s="392"/>
      <c r="B211" s="392"/>
      <c r="C211" s="392"/>
    </row>
    <row r="212" spans="1:3" ht="16.5" customHeight="1">
      <c r="A212" s="392"/>
      <c r="B212" s="392"/>
      <c r="C212" s="392"/>
    </row>
    <row r="213" spans="1:3" ht="16.5" customHeight="1">
      <c r="A213" s="392"/>
      <c r="B213" s="392"/>
      <c r="C213" s="392"/>
    </row>
    <row r="214" spans="1:3" ht="16.5" customHeight="1">
      <c r="A214" s="392"/>
      <c r="B214" s="392"/>
      <c r="C214" s="392"/>
    </row>
    <row r="215" spans="1:3" ht="16.5" customHeight="1">
      <c r="A215" s="392"/>
      <c r="B215" s="392"/>
      <c r="C215" s="392"/>
    </row>
    <row r="216" spans="1:3" ht="16.5" customHeight="1">
      <c r="A216" s="392"/>
      <c r="B216" s="392"/>
      <c r="C216" s="392"/>
    </row>
    <row r="217" spans="1:3" ht="16.5" customHeight="1">
      <c r="A217" s="392"/>
      <c r="B217" s="392"/>
      <c r="C217" s="392"/>
    </row>
    <row r="218" spans="1:3" ht="16.5" customHeight="1">
      <c r="A218" s="392"/>
      <c r="B218" s="392"/>
      <c r="C218" s="392"/>
    </row>
    <row r="219" spans="1:3" ht="16.5" customHeight="1">
      <c r="A219" s="392"/>
      <c r="B219" s="392"/>
      <c r="C219" s="392"/>
    </row>
    <row r="220" spans="1:3" ht="16.5" customHeight="1">
      <c r="A220" s="392"/>
      <c r="B220" s="392"/>
      <c r="C220" s="392"/>
    </row>
    <row r="221" spans="1:3" ht="16.5" customHeight="1">
      <c r="A221" s="392"/>
      <c r="B221" s="392"/>
      <c r="C221" s="392"/>
    </row>
    <row r="222" spans="1:3" ht="16.5" customHeight="1">
      <c r="A222" s="392"/>
      <c r="B222" s="392"/>
      <c r="C222" s="392"/>
    </row>
    <row r="223" spans="1:3" ht="16.5" customHeight="1">
      <c r="A223" s="392"/>
      <c r="B223" s="392"/>
      <c r="C223" s="392"/>
    </row>
    <row r="224" spans="1:3" ht="16.5" customHeight="1">
      <c r="A224" s="392"/>
      <c r="B224" s="392"/>
      <c r="C224" s="392"/>
    </row>
    <row r="225" spans="1:3" ht="16.5" customHeight="1">
      <c r="A225" s="392"/>
      <c r="B225" s="392"/>
      <c r="C225" s="392"/>
    </row>
    <row r="226" spans="1:3" ht="16.5" customHeight="1">
      <c r="A226" s="392"/>
      <c r="B226" s="392"/>
      <c r="C226" s="392"/>
    </row>
    <row r="227" spans="1:3" ht="16.5" customHeight="1">
      <c r="A227" s="392"/>
      <c r="B227" s="392"/>
      <c r="C227" s="392"/>
    </row>
    <row r="228" spans="1:3" ht="16.5" customHeight="1">
      <c r="A228" s="392"/>
      <c r="B228" s="392"/>
      <c r="C228" s="392"/>
    </row>
    <row r="229" spans="1:3" ht="16.5" customHeight="1">
      <c r="A229" s="392"/>
      <c r="B229" s="392"/>
      <c r="C229" s="392"/>
    </row>
    <row r="230" spans="1:3" ht="16.5" customHeight="1">
      <c r="A230" s="392"/>
      <c r="B230" s="392"/>
      <c r="C230" s="392"/>
    </row>
    <row r="231" spans="1:3" ht="16.5" customHeight="1">
      <c r="A231" s="392"/>
      <c r="B231" s="392"/>
      <c r="C231" s="392"/>
    </row>
    <row r="232" spans="1:3" ht="16.5" customHeight="1">
      <c r="A232" s="392"/>
      <c r="B232" s="392"/>
      <c r="C232" s="392"/>
    </row>
    <row r="233" spans="1:3" ht="16.5" customHeight="1">
      <c r="A233" s="392"/>
      <c r="B233" s="392"/>
      <c r="C233" s="392"/>
    </row>
    <row r="234" spans="1:3" ht="16.5" customHeight="1">
      <c r="A234" s="392"/>
      <c r="B234" s="392"/>
      <c r="C234" s="392"/>
    </row>
    <row r="235" spans="1:3" ht="16.5" customHeight="1">
      <c r="A235" s="392"/>
      <c r="B235" s="392"/>
      <c r="C235" s="392"/>
    </row>
    <row r="236" spans="1:3" ht="16.5" customHeight="1">
      <c r="A236" s="392"/>
      <c r="B236" s="392"/>
      <c r="C236" s="392"/>
    </row>
    <row r="237" spans="1:3" ht="16.5" customHeight="1">
      <c r="A237" s="392"/>
      <c r="B237" s="392"/>
      <c r="C237" s="392"/>
    </row>
    <row r="238" spans="1:3" ht="16.5" customHeight="1">
      <c r="A238" s="392"/>
      <c r="B238" s="392"/>
      <c r="C238" s="392"/>
    </row>
    <row r="239" spans="1:3" ht="16.5" customHeight="1">
      <c r="A239" s="392"/>
      <c r="B239" s="392"/>
      <c r="C239" s="392"/>
    </row>
    <row r="240" spans="1:3" ht="16.5" customHeight="1">
      <c r="A240" s="392"/>
      <c r="B240" s="392"/>
      <c r="C240" s="392"/>
    </row>
    <row r="241" spans="1:3" ht="16.5" customHeight="1">
      <c r="A241" s="392"/>
      <c r="B241" s="392"/>
      <c r="C241" s="392"/>
    </row>
    <row r="242" spans="1:3" ht="16.5" customHeight="1">
      <c r="A242" s="392"/>
      <c r="B242" s="392"/>
      <c r="C242" s="392"/>
    </row>
    <row r="243" spans="1:3" ht="16.5" customHeight="1">
      <c r="A243" s="392"/>
      <c r="B243" s="392"/>
      <c r="C243" s="392"/>
    </row>
    <row r="244" spans="1:3" ht="16.5" customHeight="1">
      <c r="A244" s="392"/>
      <c r="B244" s="392"/>
      <c r="C244" s="392"/>
    </row>
    <row r="245" spans="1:3" ht="16.5" customHeight="1">
      <c r="A245" s="392"/>
      <c r="B245" s="392"/>
      <c r="C245" s="392"/>
    </row>
    <row r="246" spans="1:3" ht="16.5" customHeight="1">
      <c r="A246" s="392"/>
      <c r="B246" s="392"/>
      <c r="C246" s="392"/>
    </row>
    <row r="247" spans="1:3" ht="16.5" customHeight="1">
      <c r="A247" s="392"/>
      <c r="B247" s="392"/>
      <c r="C247" s="392"/>
    </row>
    <row r="248" spans="1:3" ht="16.5" customHeight="1">
      <c r="A248" s="392"/>
      <c r="B248" s="392"/>
      <c r="C248" s="392"/>
    </row>
    <row r="249" spans="1:3" ht="16.5" customHeight="1">
      <c r="A249" s="392"/>
      <c r="B249" s="392"/>
      <c r="C249" s="392"/>
    </row>
    <row r="250" spans="1:3" ht="16.5" customHeight="1">
      <c r="A250" s="392"/>
      <c r="B250" s="392"/>
      <c r="C250" s="392"/>
    </row>
    <row r="251" spans="1:3" ht="16.5" customHeight="1">
      <c r="A251" s="392"/>
      <c r="B251" s="392"/>
      <c r="C251" s="392"/>
    </row>
    <row r="252" spans="1:3" ht="16.5" customHeight="1">
      <c r="A252" s="392"/>
      <c r="B252" s="392"/>
      <c r="C252" s="392"/>
    </row>
    <row r="253" spans="1:3" ht="16.5" customHeight="1">
      <c r="A253" s="392"/>
      <c r="B253" s="392"/>
      <c r="C253" s="392"/>
    </row>
    <row r="254" spans="1:3" ht="16.5" customHeight="1">
      <c r="A254" s="392"/>
      <c r="B254" s="392"/>
      <c r="C254" s="392"/>
    </row>
    <row r="255" spans="1:3" ht="16.5" customHeight="1">
      <c r="A255" s="392"/>
      <c r="B255" s="392"/>
      <c r="C255" s="392"/>
    </row>
    <row r="256" spans="1:3" ht="16.5" customHeight="1">
      <c r="A256" s="392"/>
      <c r="B256" s="392"/>
      <c r="C256" s="392"/>
    </row>
    <row r="257" spans="1:3" ht="16.5" customHeight="1">
      <c r="A257" s="392"/>
      <c r="B257" s="392"/>
      <c r="C257" s="392"/>
    </row>
    <row r="258" spans="1:3" ht="16.5" customHeight="1">
      <c r="A258" s="392"/>
      <c r="B258" s="392"/>
      <c r="C258" s="392"/>
    </row>
    <row r="259" spans="1:3" ht="16.5" customHeight="1">
      <c r="A259" s="392"/>
      <c r="B259" s="392"/>
      <c r="C259" s="392"/>
    </row>
    <row r="260" spans="1:3" ht="16.5" customHeight="1">
      <c r="A260" s="392"/>
      <c r="B260" s="392"/>
      <c r="C260" s="392"/>
    </row>
    <row r="261" spans="1:3" ht="16.5" customHeight="1">
      <c r="A261" s="392"/>
      <c r="B261" s="392"/>
      <c r="C261" s="392"/>
    </row>
    <row r="262" spans="1:3" ht="16.5" customHeight="1">
      <c r="A262" s="392"/>
      <c r="B262" s="392"/>
      <c r="C262" s="392"/>
    </row>
    <row r="263" spans="1:3" ht="16.5" customHeight="1">
      <c r="A263" s="392"/>
      <c r="B263" s="392"/>
      <c r="C263" s="392"/>
    </row>
    <row r="264" spans="1:3" ht="16.5" customHeight="1">
      <c r="A264" s="392"/>
      <c r="B264" s="392"/>
      <c r="C264" s="392"/>
    </row>
    <row r="265" spans="1:3" ht="16.5" customHeight="1">
      <c r="A265" s="392"/>
      <c r="B265" s="392"/>
      <c r="C265" s="392"/>
    </row>
    <row r="266" spans="1:3" ht="16.5" customHeight="1">
      <c r="A266" s="392"/>
      <c r="B266" s="392"/>
      <c r="C266" s="392"/>
    </row>
    <row r="267" spans="1:3" ht="16.5" customHeight="1">
      <c r="A267" s="392"/>
      <c r="B267" s="392"/>
      <c r="C267" s="392"/>
    </row>
    <row r="268" spans="1:3" ht="16.5" customHeight="1">
      <c r="A268" s="392"/>
      <c r="B268" s="392"/>
      <c r="C268" s="392"/>
    </row>
    <row r="269" spans="1:3" ht="16.5" customHeight="1">
      <c r="A269" s="392"/>
      <c r="B269" s="392"/>
      <c r="C269" s="392"/>
    </row>
    <row r="270" spans="1:3" ht="16.5" customHeight="1">
      <c r="A270" s="392"/>
      <c r="B270" s="392"/>
      <c r="C270" s="392"/>
    </row>
    <row r="271" spans="1:3" ht="16.5" customHeight="1">
      <c r="A271" s="392"/>
      <c r="B271" s="392"/>
      <c r="C271" s="392"/>
    </row>
    <row r="272" spans="1:3" ht="16.5" customHeight="1">
      <c r="A272" s="392"/>
      <c r="B272" s="392"/>
      <c r="C272" s="392"/>
    </row>
    <row r="273" spans="1:3" ht="16.5" customHeight="1">
      <c r="A273" s="392"/>
      <c r="B273" s="392"/>
      <c r="C273" s="392"/>
    </row>
    <row r="274" spans="1:3" ht="16.5" customHeight="1">
      <c r="A274" s="392"/>
      <c r="B274" s="392"/>
      <c r="C274" s="392"/>
    </row>
    <row r="275" spans="1:3" ht="16.5" customHeight="1">
      <c r="A275" s="392"/>
      <c r="B275" s="392"/>
      <c r="C275" s="392"/>
    </row>
    <row r="276" spans="1:3" ht="16.5" customHeight="1">
      <c r="A276" s="392"/>
      <c r="B276" s="392"/>
      <c r="C276" s="392"/>
    </row>
    <row r="277" spans="1:3" ht="16.5" customHeight="1">
      <c r="A277" s="392"/>
      <c r="B277" s="392"/>
      <c r="C277" s="392"/>
    </row>
    <row r="278" spans="1:3" ht="16.5" customHeight="1">
      <c r="A278" s="392"/>
      <c r="B278" s="392"/>
      <c r="C278" s="392"/>
    </row>
    <row r="279" spans="1:3" ht="16.5" customHeight="1">
      <c r="A279" s="392"/>
      <c r="B279" s="392"/>
      <c r="C279" s="392"/>
    </row>
    <row r="280" spans="1:3" ht="16.5" customHeight="1">
      <c r="A280" s="392"/>
      <c r="B280" s="392"/>
      <c r="C280" s="392"/>
    </row>
    <row r="281" spans="1:3" ht="16.5" customHeight="1">
      <c r="A281" s="392"/>
      <c r="B281" s="392"/>
      <c r="C281" s="392"/>
    </row>
    <row r="282" spans="1:3" ht="16.5" customHeight="1">
      <c r="A282" s="392"/>
      <c r="B282" s="392"/>
      <c r="C282" s="392"/>
    </row>
    <row r="283" spans="1:3" ht="16.5" customHeight="1">
      <c r="A283" s="392"/>
      <c r="B283" s="392"/>
      <c r="C283" s="392"/>
    </row>
    <row r="284" spans="1:3" ht="16.5" customHeight="1">
      <c r="A284" s="392"/>
      <c r="B284" s="392"/>
      <c r="C284" s="392"/>
    </row>
    <row r="285" spans="1:3" ht="16.5" customHeight="1">
      <c r="A285" s="392"/>
      <c r="B285" s="392"/>
      <c r="C285" s="392"/>
    </row>
    <row r="286" spans="1:3" ht="16.5" customHeight="1">
      <c r="A286" s="392"/>
      <c r="B286" s="392"/>
      <c r="C286" s="392"/>
    </row>
    <row r="287" spans="1:3" ht="16.5" customHeight="1">
      <c r="A287" s="392"/>
      <c r="B287" s="392"/>
      <c r="C287" s="392"/>
    </row>
    <row r="288" spans="1:3" ht="16.5" customHeight="1">
      <c r="A288" s="392"/>
      <c r="B288" s="392"/>
      <c r="C288" s="392"/>
    </row>
    <row r="289" spans="1:3" ht="16.5" customHeight="1">
      <c r="A289" s="392"/>
      <c r="B289" s="392"/>
      <c r="C289" s="392"/>
    </row>
    <row r="290" spans="1:3" ht="16.5" customHeight="1">
      <c r="A290" s="392"/>
      <c r="B290" s="392"/>
      <c r="C290" s="392"/>
    </row>
    <row r="291" spans="1:3" ht="16.5" customHeight="1">
      <c r="A291" s="392"/>
      <c r="B291" s="392"/>
      <c r="C291" s="392"/>
    </row>
    <row r="292" spans="1:3" ht="16.5" customHeight="1">
      <c r="A292" s="392"/>
      <c r="B292" s="392"/>
      <c r="C292" s="392"/>
    </row>
    <row r="293" spans="1:3" ht="16.5" customHeight="1">
      <c r="A293" s="392"/>
      <c r="B293" s="392"/>
      <c r="C293" s="392"/>
    </row>
    <row r="294" spans="1:3" ht="16.5" customHeight="1">
      <c r="A294" s="392"/>
      <c r="B294" s="392"/>
      <c r="C294" s="392"/>
    </row>
    <row r="295" spans="1:3" ht="16.5" customHeight="1">
      <c r="A295" s="392"/>
      <c r="B295" s="392"/>
      <c r="C295" s="392"/>
    </row>
    <row r="296" spans="1:3" ht="16.5" customHeight="1">
      <c r="A296" s="392"/>
      <c r="B296" s="392"/>
      <c r="C296" s="392"/>
    </row>
    <row r="297" spans="1:3" ht="16.5" customHeight="1">
      <c r="A297" s="392"/>
      <c r="B297" s="392"/>
      <c r="C297" s="392"/>
    </row>
    <row r="298" spans="1:3" ht="16.5" customHeight="1">
      <c r="A298" s="392"/>
      <c r="B298" s="392"/>
      <c r="C298" s="392"/>
    </row>
    <row r="299" spans="1:3" ht="16.5" customHeight="1">
      <c r="A299" s="392"/>
      <c r="B299" s="392"/>
      <c r="C299" s="392"/>
    </row>
    <row r="300" spans="1:3" ht="16.5" customHeight="1">
      <c r="A300" s="392"/>
      <c r="B300" s="392"/>
      <c r="C300" s="392"/>
    </row>
    <row r="301" spans="1:3" ht="16.5" customHeight="1">
      <c r="A301" s="392"/>
      <c r="B301" s="392"/>
      <c r="C301" s="392"/>
    </row>
    <row r="302" spans="1:3" ht="16.5" customHeight="1">
      <c r="A302" s="392"/>
      <c r="B302" s="392"/>
      <c r="C302" s="392"/>
    </row>
    <row r="303" spans="1:3" ht="16.5" customHeight="1">
      <c r="A303" s="392"/>
      <c r="B303" s="392"/>
      <c r="C303" s="392"/>
    </row>
    <row r="304" spans="1:3" ht="16.5" customHeight="1">
      <c r="A304" s="392"/>
      <c r="B304" s="392"/>
      <c r="C304" s="392"/>
    </row>
    <row r="305" spans="1:3" ht="16.5" customHeight="1">
      <c r="A305" s="392"/>
      <c r="B305" s="392"/>
      <c r="C305" s="392"/>
    </row>
    <row r="306" spans="1:3" ht="16.5" customHeight="1">
      <c r="A306" s="392"/>
      <c r="B306" s="392"/>
      <c r="C306" s="392"/>
    </row>
    <row r="307" spans="1:3" ht="16.5" customHeight="1">
      <c r="A307" s="392"/>
      <c r="B307" s="392"/>
      <c r="C307" s="392"/>
    </row>
    <row r="308" spans="1:3" ht="16.5" customHeight="1">
      <c r="A308" s="392"/>
      <c r="B308" s="392"/>
      <c r="C308" s="392"/>
    </row>
    <row r="309" spans="1:3" ht="16.5" customHeight="1">
      <c r="A309" s="392"/>
      <c r="B309" s="392"/>
      <c r="C309" s="392"/>
    </row>
    <row r="310" spans="1:3" ht="16.5" customHeight="1">
      <c r="A310" s="392"/>
      <c r="B310" s="392"/>
      <c r="C310" s="392"/>
    </row>
    <row r="311" spans="1:3" ht="16.5" customHeight="1">
      <c r="A311" s="392"/>
      <c r="B311" s="392"/>
      <c r="C311" s="392"/>
    </row>
    <row r="312" spans="1:3" ht="16.5" customHeight="1">
      <c r="A312" s="392"/>
      <c r="B312" s="392"/>
      <c r="C312" s="392"/>
    </row>
    <row r="313" spans="1:3" ht="16.5" customHeight="1">
      <c r="A313" s="392"/>
      <c r="B313" s="392"/>
      <c r="C313" s="392"/>
    </row>
    <row r="314" spans="1:3" ht="16.5" customHeight="1">
      <c r="A314" s="392"/>
      <c r="B314" s="392"/>
      <c r="C314" s="392"/>
    </row>
    <row r="315" spans="1:3" ht="16.5" customHeight="1">
      <c r="A315" s="392"/>
      <c r="B315" s="392"/>
      <c r="C315" s="392"/>
    </row>
    <row r="316" spans="1:3" ht="16.5" customHeight="1">
      <c r="A316" s="392"/>
      <c r="B316" s="392"/>
      <c r="C316" s="392"/>
    </row>
    <row r="317" spans="1:3" ht="16.5" customHeight="1">
      <c r="A317" s="392"/>
      <c r="B317" s="392"/>
      <c r="C317" s="392"/>
    </row>
    <row r="318" spans="1:3" ht="16.5" customHeight="1">
      <c r="A318" s="392"/>
      <c r="B318" s="392"/>
      <c r="C318" s="392"/>
    </row>
    <row r="319" spans="1:3" ht="16.5" customHeight="1">
      <c r="A319" s="392"/>
      <c r="B319" s="392"/>
      <c r="C319" s="392"/>
    </row>
    <row r="320" spans="1:3" ht="16.5" customHeight="1">
      <c r="A320" s="392"/>
      <c r="B320" s="392"/>
      <c r="C320" s="392"/>
    </row>
    <row r="321" spans="1:3" ht="16.5" customHeight="1">
      <c r="A321" s="392"/>
      <c r="B321" s="392"/>
      <c r="C321" s="392"/>
    </row>
    <row r="322" spans="1:3" ht="16.5" customHeight="1">
      <c r="A322" s="392"/>
      <c r="B322" s="392"/>
      <c r="C322" s="392"/>
    </row>
    <row r="323" spans="1:3" ht="16.5" customHeight="1">
      <c r="A323" s="392"/>
      <c r="B323" s="392"/>
      <c r="C323" s="392"/>
    </row>
    <row r="324" spans="1:3" ht="16.5" customHeight="1">
      <c r="A324" s="392"/>
      <c r="B324" s="392"/>
      <c r="C324" s="392"/>
    </row>
    <row r="325" spans="1:3" ht="16.5" customHeight="1">
      <c r="A325" s="392"/>
      <c r="B325" s="392"/>
      <c r="C325" s="392"/>
    </row>
    <row r="326" spans="1:3" ht="16.5" customHeight="1">
      <c r="A326" s="392"/>
      <c r="B326" s="392"/>
      <c r="C326" s="392"/>
    </row>
    <row r="327" spans="1:3" ht="16.5" customHeight="1">
      <c r="A327" s="392"/>
      <c r="B327" s="392"/>
      <c r="C327" s="392"/>
    </row>
    <row r="328" spans="1:3" ht="16.5" customHeight="1">
      <c r="A328" s="392"/>
      <c r="B328" s="392"/>
      <c r="C328" s="392"/>
    </row>
    <row r="329" spans="1:3" ht="16.5" customHeight="1">
      <c r="A329" s="392"/>
      <c r="B329" s="392"/>
      <c r="C329" s="392"/>
    </row>
    <row r="330" spans="1:3" ht="16.5" customHeight="1">
      <c r="A330" s="392"/>
      <c r="B330" s="392"/>
      <c r="C330" s="392"/>
    </row>
    <row r="331" spans="1:3" ht="16.5" customHeight="1">
      <c r="A331" s="392"/>
      <c r="B331" s="392"/>
      <c r="C331" s="392"/>
    </row>
    <row r="332" spans="1:3" ht="16.5" customHeight="1">
      <c r="A332" s="392"/>
      <c r="B332" s="392"/>
      <c r="C332" s="392"/>
    </row>
    <row r="333" spans="1:3" ht="16.5" customHeight="1">
      <c r="A333" s="392"/>
      <c r="B333" s="392"/>
      <c r="C333" s="392"/>
    </row>
    <row r="334" spans="1:3" ht="16.5" customHeight="1">
      <c r="A334" s="392"/>
      <c r="B334" s="392"/>
      <c r="C334" s="392"/>
    </row>
    <row r="335" spans="1:3" ht="16.5" customHeight="1">
      <c r="A335" s="392"/>
      <c r="B335" s="392"/>
      <c r="C335" s="392"/>
    </row>
    <row r="336" spans="1:3" ht="16.5" customHeight="1">
      <c r="A336" s="392"/>
      <c r="B336" s="392"/>
      <c r="C336" s="392"/>
    </row>
    <row r="337" spans="1:3" ht="16.5" customHeight="1">
      <c r="A337" s="392"/>
      <c r="B337" s="392"/>
      <c r="C337" s="392"/>
    </row>
    <row r="338" spans="1:3" ht="16.5" customHeight="1">
      <c r="A338" s="392"/>
      <c r="B338" s="392"/>
      <c r="C338" s="392"/>
    </row>
    <row r="339" spans="1:3" ht="16.5" customHeight="1">
      <c r="A339" s="392"/>
      <c r="B339" s="392"/>
      <c r="C339" s="392"/>
    </row>
    <row r="340" spans="1:3" ht="16.5" customHeight="1">
      <c r="A340" s="392"/>
      <c r="B340" s="392"/>
      <c r="C340" s="392"/>
    </row>
    <row r="341" spans="1:3" ht="16.5" customHeight="1">
      <c r="A341" s="392"/>
      <c r="B341" s="392"/>
      <c r="C341" s="392"/>
    </row>
    <row r="342" spans="1:3" ht="16.5" customHeight="1">
      <c r="A342" s="392"/>
      <c r="B342" s="392"/>
      <c r="C342" s="392"/>
    </row>
    <row r="343" spans="1:3" ht="16.5" customHeight="1">
      <c r="A343" s="392"/>
      <c r="B343" s="392"/>
      <c r="C343" s="392"/>
    </row>
    <row r="344" spans="1:3" ht="16.5" customHeight="1">
      <c r="A344" s="392"/>
      <c r="B344" s="392"/>
      <c r="C344" s="392"/>
    </row>
    <row r="345" spans="1:3" ht="16.5" customHeight="1">
      <c r="A345" s="392"/>
      <c r="B345" s="392"/>
      <c r="C345" s="392"/>
    </row>
    <row r="346" spans="1:3" ht="16.5" customHeight="1">
      <c r="A346" s="392"/>
      <c r="B346" s="392"/>
      <c r="C346" s="392"/>
    </row>
    <row r="347" spans="1:3" ht="16.5" customHeight="1">
      <c r="A347" s="392"/>
      <c r="B347" s="392"/>
      <c r="C347" s="392"/>
    </row>
    <row r="348" spans="1:3" ht="16.5" customHeight="1">
      <c r="A348" s="392"/>
      <c r="B348" s="392"/>
      <c r="C348" s="392"/>
    </row>
    <row r="349" spans="1:3" ht="16.5" customHeight="1">
      <c r="A349" s="392"/>
      <c r="B349" s="392"/>
      <c r="C349" s="392"/>
    </row>
    <row r="350" spans="1:3" ht="16.5" customHeight="1">
      <c r="A350" s="392"/>
      <c r="B350" s="392"/>
      <c r="C350" s="392"/>
    </row>
    <row r="351" spans="1:3" ht="16.5" customHeight="1">
      <c r="A351" s="392"/>
      <c r="B351" s="392"/>
      <c r="C351" s="392"/>
    </row>
    <row r="352" spans="1:3" ht="16.5" customHeight="1">
      <c r="A352" s="392"/>
      <c r="B352" s="392"/>
      <c r="C352" s="392"/>
    </row>
    <row r="353" spans="1:3" ht="16.5" customHeight="1">
      <c r="A353" s="392"/>
      <c r="B353" s="392"/>
      <c r="C353" s="392"/>
    </row>
    <row r="354" spans="1:3" ht="16.5" customHeight="1">
      <c r="A354" s="392"/>
      <c r="B354" s="392"/>
      <c r="C354" s="392"/>
    </row>
    <row r="355" spans="1:3" ht="16.5" customHeight="1">
      <c r="A355" s="392"/>
      <c r="B355" s="392"/>
      <c r="C355" s="392"/>
    </row>
    <row r="356" spans="1:3" ht="16.5" customHeight="1">
      <c r="A356" s="392"/>
      <c r="B356" s="392"/>
      <c r="C356" s="392"/>
    </row>
    <row r="357" spans="1:3" ht="16.5" customHeight="1">
      <c r="A357" s="392"/>
      <c r="B357" s="392"/>
      <c r="C357" s="392"/>
    </row>
    <row r="358" spans="1:3" ht="16.5" customHeight="1">
      <c r="A358" s="392"/>
      <c r="B358" s="392"/>
      <c r="C358" s="392"/>
    </row>
    <row r="359" spans="1:3" ht="16.5" customHeight="1">
      <c r="A359" s="392"/>
      <c r="B359" s="392"/>
      <c r="C359" s="392"/>
    </row>
    <row r="360" spans="1:3" ht="16.5" customHeight="1">
      <c r="A360" s="392"/>
      <c r="B360" s="392"/>
      <c r="C360" s="392"/>
    </row>
    <row r="361" spans="1:3" ht="16.5" customHeight="1">
      <c r="A361" s="392"/>
      <c r="B361" s="392"/>
      <c r="C361" s="392"/>
    </row>
    <row r="362" spans="1:3" ht="16.5" customHeight="1">
      <c r="A362" s="392"/>
      <c r="B362" s="392"/>
      <c r="C362" s="392"/>
    </row>
    <row r="363" spans="1:3" ht="16.5" customHeight="1">
      <c r="A363" s="392"/>
      <c r="B363" s="392"/>
      <c r="C363" s="392"/>
    </row>
    <row r="364" spans="1:3" ht="16.5" customHeight="1">
      <c r="A364" s="392"/>
      <c r="B364" s="392"/>
      <c r="C364" s="392"/>
    </row>
    <row r="365" spans="1:3" ht="16.5" customHeight="1">
      <c r="A365" s="392"/>
      <c r="B365" s="392"/>
      <c r="C365" s="392"/>
    </row>
    <row r="366" spans="1:3" ht="16.5" customHeight="1">
      <c r="A366" s="392"/>
      <c r="B366" s="392"/>
      <c r="C366" s="392"/>
    </row>
    <row r="367" spans="1:3" ht="16.5" customHeight="1">
      <c r="A367" s="392"/>
      <c r="B367" s="392"/>
      <c r="C367" s="392"/>
    </row>
    <row r="368" spans="1:3" ht="16.5" customHeight="1">
      <c r="A368" s="392"/>
      <c r="B368" s="392"/>
      <c r="C368" s="392"/>
    </row>
    <row r="369" spans="1:3" ht="16.5" customHeight="1">
      <c r="A369" s="392"/>
      <c r="B369" s="392"/>
      <c r="C369" s="392"/>
    </row>
    <row r="370" spans="1:3" ht="16.5" customHeight="1">
      <c r="A370" s="392"/>
      <c r="B370" s="392"/>
      <c r="C370" s="392"/>
    </row>
    <row r="371" spans="1:3" ht="16.5" customHeight="1">
      <c r="A371" s="392"/>
      <c r="B371" s="392"/>
      <c r="C371" s="392"/>
    </row>
    <row r="372" spans="1:3" ht="16.5" customHeight="1">
      <c r="A372" s="392"/>
      <c r="B372" s="392"/>
      <c r="C372" s="392"/>
    </row>
    <row r="373" spans="1:3" ht="16.5" customHeight="1">
      <c r="A373" s="392"/>
      <c r="B373" s="392"/>
      <c r="C373" s="392"/>
    </row>
    <row r="374" spans="1:3" ht="16.5" customHeight="1">
      <c r="A374" s="392"/>
      <c r="B374" s="392"/>
      <c r="C374" s="392"/>
    </row>
    <row r="375" spans="1:3" ht="16.5" customHeight="1">
      <c r="A375" s="392"/>
      <c r="B375" s="392"/>
      <c r="C375" s="392"/>
    </row>
    <row r="376" spans="1:3" ht="16.5" customHeight="1">
      <c r="A376" s="392"/>
      <c r="B376" s="392"/>
      <c r="C376" s="392"/>
    </row>
    <row r="377" spans="1:3" ht="16.5" customHeight="1">
      <c r="A377" s="392"/>
      <c r="B377" s="392"/>
      <c r="C377" s="392"/>
    </row>
    <row r="378" spans="1:3" ht="16.5" customHeight="1">
      <c r="A378" s="392"/>
      <c r="B378" s="392"/>
      <c r="C378" s="392"/>
    </row>
    <row r="379" spans="1:3" ht="16.5" customHeight="1">
      <c r="A379" s="392"/>
      <c r="B379" s="392"/>
      <c r="C379" s="392"/>
    </row>
    <row r="380" spans="1:3" ht="16.5" customHeight="1">
      <c r="A380" s="392"/>
      <c r="B380" s="392"/>
      <c r="C380" s="392"/>
    </row>
    <row r="381" spans="1:3" ht="16.5" customHeight="1">
      <c r="A381" s="392"/>
      <c r="B381" s="392"/>
      <c r="C381" s="392"/>
    </row>
    <row r="382" spans="1:3" ht="16.5" customHeight="1">
      <c r="A382" s="392"/>
      <c r="B382" s="392"/>
      <c r="C382" s="392"/>
    </row>
    <row r="383" spans="1:3" ht="16.5" customHeight="1">
      <c r="A383" s="392"/>
      <c r="B383" s="392"/>
      <c r="C383" s="392"/>
    </row>
    <row r="384" spans="1:3" ht="16.5" customHeight="1">
      <c r="A384" s="392"/>
      <c r="B384" s="392"/>
      <c r="C384" s="392"/>
    </row>
    <row r="385" spans="1:3" ht="16.5" customHeight="1">
      <c r="A385" s="392"/>
      <c r="B385" s="392"/>
      <c r="C385" s="392"/>
    </row>
    <row r="386" spans="1:3" ht="16.5" customHeight="1">
      <c r="A386" s="392"/>
      <c r="B386" s="392"/>
      <c r="C386" s="392"/>
    </row>
    <row r="387" spans="1:3" ht="16.5" customHeight="1">
      <c r="A387" s="392"/>
      <c r="B387" s="392"/>
      <c r="C387" s="392"/>
    </row>
    <row r="388" spans="1:3" ht="16.5" customHeight="1">
      <c r="A388" s="392"/>
      <c r="B388" s="392"/>
      <c r="C388" s="392"/>
    </row>
    <row r="389" spans="1:3" ht="16.5" customHeight="1">
      <c r="A389" s="392"/>
      <c r="B389" s="392"/>
      <c r="C389" s="392"/>
    </row>
    <row r="390" spans="1:3" ht="16.5" customHeight="1">
      <c r="A390" s="392"/>
      <c r="B390" s="392"/>
      <c r="C390" s="392"/>
    </row>
    <row r="391" spans="1:3" ht="16.5" customHeight="1">
      <c r="A391" s="392"/>
      <c r="B391" s="392"/>
      <c r="C391" s="392"/>
    </row>
    <row r="392" spans="1:3" ht="16.5" customHeight="1">
      <c r="A392" s="392"/>
      <c r="B392" s="392"/>
      <c r="C392" s="392"/>
    </row>
    <row r="393" spans="1:3" ht="16.5" customHeight="1">
      <c r="A393" s="392"/>
      <c r="B393" s="392"/>
      <c r="C393" s="392"/>
    </row>
    <row r="394" spans="1:3" ht="16.5" customHeight="1">
      <c r="A394" s="392"/>
      <c r="B394" s="392"/>
      <c r="C394" s="392"/>
    </row>
    <row r="395" spans="1:3" ht="16.5" customHeight="1">
      <c r="A395" s="392"/>
      <c r="B395" s="392"/>
      <c r="C395" s="392"/>
    </row>
    <row r="396" spans="1:3" ht="16.5" customHeight="1">
      <c r="A396" s="392"/>
      <c r="B396" s="392"/>
      <c r="C396" s="392"/>
    </row>
    <row r="397" spans="1:3" ht="16.5" customHeight="1">
      <c r="A397" s="392"/>
      <c r="B397" s="392"/>
      <c r="C397" s="392"/>
    </row>
    <row r="398" spans="1:3" ht="16.5" customHeight="1">
      <c r="A398" s="392"/>
      <c r="B398" s="392"/>
      <c r="C398" s="392"/>
    </row>
    <row r="399" spans="1:3" ht="16.5" customHeight="1">
      <c r="A399" s="392"/>
      <c r="B399" s="392"/>
      <c r="C399" s="392"/>
    </row>
    <row r="400" spans="1:3" ht="16.5" customHeight="1">
      <c r="A400" s="392"/>
      <c r="B400" s="392"/>
      <c r="C400" s="392"/>
    </row>
    <row r="401" spans="1:3" ht="16.5" customHeight="1">
      <c r="A401" s="392"/>
      <c r="B401" s="392"/>
      <c r="C401" s="392"/>
    </row>
    <row r="402" spans="1:3" ht="16.5" customHeight="1">
      <c r="A402" s="392"/>
      <c r="B402" s="392"/>
      <c r="C402" s="392"/>
    </row>
    <row r="403" spans="1:3" ht="16.5" customHeight="1">
      <c r="A403" s="392"/>
      <c r="B403" s="392"/>
      <c r="C403" s="392"/>
    </row>
    <row r="404" spans="1:3" ht="16.5" customHeight="1">
      <c r="A404" s="392"/>
      <c r="B404" s="392"/>
      <c r="C404" s="392"/>
    </row>
    <row r="405" spans="1:3" ht="16.5" customHeight="1">
      <c r="A405" s="392"/>
      <c r="B405" s="392"/>
      <c r="C405" s="392"/>
    </row>
    <row r="406" spans="1:3" ht="16.5" customHeight="1">
      <c r="A406" s="392"/>
      <c r="B406" s="392"/>
      <c r="C406" s="392"/>
    </row>
    <row r="407" spans="1:3" ht="16.5" customHeight="1">
      <c r="A407" s="392"/>
      <c r="B407" s="392"/>
      <c r="C407" s="392"/>
    </row>
    <row r="408" spans="1:3" ht="16.5" customHeight="1">
      <c r="A408" s="392"/>
      <c r="B408" s="392"/>
      <c r="C408" s="392"/>
    </row>
    <row r="409" spans="1:3" ht="16.5" customHeight="1">
      <c r="A409" s="392"/>
      <c r="B409" s="392"/>
      <c r="C409" s="392"/>
    </row>
    <row r="410" spans="1:3" ht="16.5" customHeight="1">
      <c r="A410" s="392"/>
      <c r="B410" s="392"/>
      <c r="C410" s="392"/>
    </row>
    <row r="411" spans="1:3" ht="16.5" customHeight="1">
      <c r="A411" s="392"/>
      <c r="B411" s="392"/>
      <c r="C411" s="392"/>
    </row>
    <row r="412" spans="1:3" ht="16.5" customHeight="1">
      <c r="A412" s="392"/>
      <c r="B412" s="392"/>
      <c r="C412" s="392"/>
    </row>
    <row r="413" spans="1:3" ht="16.5" customHeight="1">
      <c r="A413" s="392"/>
      <c r="B413" s="392"/>
      <c r="C413" s="392"/>
    </row>
    <row r="414" spans="1:3" ht="16.5" customHeight="1">
      <c r="A414" s="392"/>
      <c r="B414" s="392"/>
      <c r="C414" s="392"/>
    </row>
    <row r="415" spans="1:3" ht="16.5" customHeight="1">
      <c r="A415" s="392"/>
      <c r="B415" s="392"/>
      <c r="C415" s="392"/>
    </row>
    <row r="416" spans="1:3" ht="16.5" customHeight="1">
      <c r="A416" s="392"/>
      <c r="B416" s="392"/>
      <c r="C416" s="392"/>
    </row>
    <row r="417" spans="1:3" ht="16.5" customHeight="1">
      <c r="A417" s="392"/>
      <c r="B417" s="392"/>
      <c r="C417" s="392"/>
    </row>
    <row r="418" spans="1:3" ht="16.5" customHeight="1">
      <c r="A418" s="392"/>
      <c r="B418" s="392"/>
      <c r="C418" s="392"/>
    </row>
    <row r="419" spans="1:3" ht="16.5" customHeight="1">
      <c r="A419" s="392"/>
      <c r="B419" s="392"/>
      <c r="C419" s="392"/>
    </row>
    <row r="420" spans="1:3" ht="16.5" customHeight="1">
      <c r="A420" s="392"/>
      <c r="B420" s="392"/>
      <c r="C420" s="392"/>
    </row>
    <row r="421" spans="1:3" ht="16.5" customHeight="1">
      <c r="A421" s="392"/>
      <c r="B421" s="392"/>
      <c r="C421" s="392"/>
    </row>
    <row r="422" spans="1:3" ht="16.5" customHeight="1">
      <c r="A422" s="392"/>
      <c r="B422" s="392"/>
      <c r="C422" s="392"/>
    </row>
    <row r="423" spans="1:3" ht="16.5" customHeight="1">
      <c r="A423" s="392"/>
      <c r="B423" s="392"/>
      <c r="C423" s="392"/>
    </row>
    <row r="424" spans="1:3" ht="16.5" customHeight="1">
      <c r="A424" s="392"/>
      <c r="B424" s="392"/>
      <c r="C424" s="392"/>
    </row>
    <row r="425" spans="1:3" ht="16.5" customHeight="1">
      <c r="A425" s="392"/>
      <c r="B425" s="392"/>
      <c r="C425" s="392"/>
    </row>
    <row r="426" spans="1:3" ht="16.5" customHeight="1">
      <c r="A426" s="392"/>
      <c r="B426" s="392"/>
      <c r="C426" s="392"/>
    </row>
    <row r="427" spans="1:3" ht="16.5" customHeight="1">
      <c r="A427" s="392"/>
      <c r="B427" s="392"/>
      <c r="C427" s="392"/>
    </row>
    <row r="428" spans="1:3" ht="16.5" customHeight="1">
      <c r="A428" s="392"/>
      <c r="B428" s="392"/>
      <c r="C428" s="392"/>
    </row>
    <row r="429" spans="1:3" ht="16.5" customHeight="1">
      <c r="A429" s="392"/>
      <c r="B429" s="392"/>
      <c r="C429" s="392"/>
    </row>
    <row r="430" spans="1:3" ht="16.5" customHeight="1">
      <c r="A430" s="392"/>
      <c r="B430" s="392"/>
      <c r="C430" s="392"/>
    </row>
    <row r="431" spans="1:3" ht="16.5" customHeight="1">
      <c r="A431" s="392"/>
      <c r="B431" s="392"/>
      <c r="C431" s="392"/>
    </row>
    <row r="432" spans="1:3" ht="16.5" customHeight="1">
      <c r="A432" s="392"/>
      <c r="B432" s="392"/>
      <c r="C432" s="392"/>
    </row>
    <row r="433" spans="1:3" ht="16.5" customHeight="1">
      <c r="A433" s="392"/>
      <c r="B433" s="392"/>
      <c r="C433" s="392"/>
    </row>
    <row r="434" spans="1:3" ht="16.5" customHeight="1">
      <c r="A434" s="392"/>
      <c r="B434" s="392"/>
      <c r="C434" s="392"/>
    </row>
    <row r="435" spans="1:3" ht="16.5" customHeight="1">
      <c r="A435" s="392"/>
      <c r="B435" s="392"/>
      <c r="C435" s="392"/>
    </row>
    <row r="436" spans="1:3" ht="16.5" customHeight="1">
      <c r="A436" s="392"/>
      <c r="B436" s="392"/>
      <c r="C436" s="392"/>
    </row>
    <row r="437" spans="1:3" ht="16.5" customHeight="1">
      <c r="A437" s="392"/>
      <c r="B437" s="392"/>
      <c r="C437" s="392"/>
    </row>
    <row r="438" spans="1:3" ht="16.5" customHeight="1">
      <c r="A438" s="392"/>
      <c r="B438" s="392"/>
      <c r="C438" s="392"/>
    </row>
    <row r="439" spans="1:3" ht="16.5" customHeight="1">
      <c r="A439" s="392"/>
      <c r="B439" s="392"/>
      <c r="C439" s="392"/>
    </row>
    <row r="440" spans="1:3" ht="16.5" customHeight="1">
      <c r="A440" s="392"/>
      <c r="B440" s="392"/>
      <c r="C440" s="392"/>
    </row>
    <row r="441" spans="1:3" ht="16.5" customHeight="1">
      <c r="A441" s="392"/>
      <c r="B441" s="392"/>
      <c r="C441" s="392"/>
    </row>
    <row r="442" spans="1:3" ht="16.5" customHeight="1">
      <c r="A442" s="392"/>
      <c r="B442" s="392"/>
      <c r="C442" s="392"/>
    </row>
    <row r="443" spans="1:3" ht="16.5" customHeight="1">
      <c r="A443" s="392"/>
      <c r="B443" s="392"/>
      <c r="C443" s="392"/>
    </row>
    <row r="444" spans="1:3" ht="16.5" customHeight="1">
      <c r="A444" s="392"/>
      <c r="B444" s="392"/>
      <c r="C444" s="392"/>
    </row>
    <row r="445" spans="1:3" ht="16.5" customHeight="1">
      <c r="A445" s="392"/>
      <c r="B445" s="392"/>
      <c r="C445" s="392"/>
    </row>
    <row r="446" spans="1:3" ht="16.5" customHeight="1">
      <c r="A446" s="392"/>
      <c r="B446" s="392"/>
      <c r="C446" s="392"/>
    </row>
    <row r="447" spans="1:3" ht="16.5" customHeight="1">
      <c r="A447" s="392"/>
      <c r="B447" s="392"/>
      <c r="C447" s="392"/>
    </row>
    <row r="448" spans="1:3" ht="16.5" customHeight="1">
      <c r="A448" s="392"/>
      <c r="B448" s="392"/>
      <c r="C448" s="392"/>
    </row>
    <row r="449" spans="1:3" ht="16.5" customHeight="1">
      <c r="A449" s="392"/>
      <c r="B449" s="392"/>
      <c r="C449" s="392"/>
    </row>
    <row r="450" spans="1:3" ht="16.5" customHeight="1">
      <c r="A450" s="392"/>
      <c r="B450" s="392"/>
      <c r="C450" s="392"/>
    </row>
    <row r="451" spans="1:3" ht="16.5" customHeight="1">
      <c r="A451" s="392"/>
      <c r="B451" s="392"/>
      <c r="C451" s="392"/>
    </row>
    <row r="452" spans="1:3" ht="16.5" customHeight="1">
      <c r="A452" s="392"/>
      <c r="B452" s="392"/>
      <c r="C452" s="392"/>
    </row>
    <row r="453" spans="1:3" ht="16.5" customHeight="1">
      <c r="A453" s="392"/>
      <c r="B453" s="392"/>
      <c r="C453" s="392"/>
    </row>
    <row r="454" spans="1:3" ht="16.5" customHeight="1">
      <c r="A454" s="392"/>
      <c r="B454" s="392"/>
      <c r="C454" s="392"/>
    </row>
    <row r="455" spans="1:3" ht="16.5" customHeight="1">
      <c r="A455" s="392"/>
      <c r="B455" s="392"/>
      <c r="C455" s="392"/>
    </row>
    <row r="456" spans="1:3" ht="16.5" customHeight="1">
      <c r="A456" s="392"/>
      <c r="B456" s="392"/>
      <c r="C456" s="392"/>
    </row>
    <row r="457" spans="1:3" ht="16.5" customHeight="1">
      <c r="A457" s="392"/>
      <c r="B457" s="392"/>
      <c r="C457" s="392"/>
    </row>
    <row r="458" spans="1:3" ht="16.5" customHeight="1">
      <c r="A458" s="392"/>
      <c r="B458" s="392"/>
      <c r="C458" s="392"/>
    </row>
    <row r="459" spans="1:3" ht="16.5" customHeight="1">
      <c r="A459" s="392"/>
      <c r="B459" s="392"/>
      <c r="C459" s="392"/>
    </row>
    <row r="460" spans="1:3" ht="16.5" customHeight="1">
      <c r="A460" s="392"/>
      <c r="B460" s="392"/>
      <c r="C460" s="392"/>
    </row>
    <row r="461" spans="1:3" ht="16.5" customHeight="1">
      <c r="A461" s="392"/>
      <c r="B461" s="392"/>
      <c r="C461" s="392"/>
    </row>
    <row r="462" spans="1:3" ht="16.5" customHeight="1">
      <c r="A462" s="392"/>
      <c r="B462" s="392"/>
      <c r="C462" s="392"/>
    </row>
    <row r="463" spans="1:3" ht="16.5" customHeight="1">
      <c r="A463" s="392"/>
      <c r="B463" s="392"/>
      <c r="C463" s="392"/>
    </row>
    <row r="464" spans="1:3" ht="16.5" customHeight="1">
      <c r="A464" s="392"/>
      <c r="B464" s="392"/>
      <c r="C464" s="392"/>
    </row>
    <row r="465" spans="1:3" ht="16.5" customHeight="1">
      <c r="A465" s="392"/>
      <c r="B465" s="392"/>
      <c r="C465" s="392"/>
    </row>
    <row r="466" spans="1:3" ht="16.5" customHeight="1">
      <c r="A466" s="392"/>
      <c r="B466" s="392"/>
      <c r="C466" s="392"/>
    </row>
    <row r="467" spans="1:3" ht="16.5" customHeight="1">
      <c r="A467" s="392"/>
      <c r="B467" s="392"/>
      <c r="C467" s="392"/>
    </row>
    <row r="468" spans="1:3" ht="16.5" customHeight="1">
      <c r="A468" s="392"/>
      <c r="B468" s="392"/>
      <c r="C468" s="392"/>
    </row>
    <row r="469" spans="1:3" ht="16.5" customHeight="1">
      <c r="A469" s="392"/>
      <c r="B469" s="392"/>
      <c r="C469" s="392"/>
    </row>
    <row r="470" spans="1:3" ht="16.5" customHeight="1">
      <c r="A470" s="392"/>
      <c r="B470" s="392"/>
      <c r="C470" s="392"/>
    </row>
    <row r="471" spans="1:3" ht="16.5" customHeight="1">
      <c r="A471" s="392"/>
      <c r="B471" s="392"/>
      <c r="C471" s="392"/>
    </row>
    <row r="472" spans="1:3" ht="16.5" customHeight="1">
      <c r="A472" s="392"/>
      <c r="B472" s="392"/>
      <c r="C472" s="392"/>
    </row>
    <row r="473" spans="1:3" ht="16.5" customHeight="1">
      <c r="A473" s="392"/>
      <c r="B473" s="392"/>
      <c r="C473" s="392"/>
    </row>
    <row r="474" spans="1:3" ht="16.5" customHeight="1">
      <c r="A474" s="392"/>
      <c r="B474" s="392"/>
      <c r="C474" s="392"/>
    </row>
    <row r="475" spans="1:3" ht="16.5" customHeight="1">
      <c r="A475" s="392"/>
      <c r="B475" s="392"/>
      <c r="C475" s="392"/>
    </row>
    <row r="476" spans="1:3" ht="16.5" customHeight="1">
      <c r="A476" s="392"/>
      <c r="B476" s="392"/>
      <c r="C476" s="392"/>
    </row>
    <row r="477" spans="1:3" ht="16.5" customHeight="1">
      <c r="A477" s="392"/>
      <c r="B477" s="392"/>
      <c r="C477" s="392"/>
    </row>
    <row r="478" spans="1:3" ht="16.5" customHeight="1">
      <c r="A478" s="392"/>
      <c r="B478" s="392"/>
      <c r="C478" s="392"/>
    </row>
    <row r="479" spans="1:3" ht="16.5" customHeight="1">
      <c r="A479" s="392"/>
      <c r="B479" s="392"/>
      <c r="C479" s="392"/>
    </row>
    <row r="480" spans="1:3" ht="16.5" customHeight="1">
      <c r="A480" s="392"/>
      <c r="B480" s="392"/>
      <c r="C480" s="392"/>
    </row>
    <row r="481" spans="1:3" ht="16.5" customHeight="1">
      <c r="A481" s="392"/>
      <c r="B481" s="392"/>
      <c r="C481" s="392"/>
    </row>
    <row r="482" spans="1:3" ht="16.5" customHeight="1">
      <c r="A482" s="392"/>
      <c r="B482" s="392"/>
      <c r="C482" s="392"/>
    </row>
    <row r="483" spans="1:3" ht="16.5" customHeight="1">
      <c r="A483" s="392"/>
      <c r="B483" s="392"/>
      <c r="C483" s="392"/>
    </row>
    <row r="484" spans="1:3" ht="16.5" customHeight="1">
      <c r="A484" s="392"/>
      <c r="B484" s="392"/>
      <c r="C484" s="392"/>
    </row>
    <row r="485" spans="1:3" ht="16.5" customHeight="1">
      <c r="A485" s="392"/>
      <c r="B485" s="392"/>
      <c r="C485" s="392"/>
    </row>
    <row r="486" spans="1:3" ht="16.5" customHeight="1">
      <c r="A486" s="392"/>
      <c r="B486" s="392"/>
      <c r="C486" s="392"/>
    </row>
    <row r="487" spans="1:3" ht="16.5" customHeight="1">
      <c r="A487" s="392"/>
      <c r="B487" s="392"/>
      <c r="C487" s="392"/>
    </row>
    <row r="488" spans="1:3" ht="16.5" customHeight="1">
      <c r="A488" s="392"/>
      <c r="B488" s="392"/>
      <c r="C488" s="392"/>
    </row>
    <row r="489" spans="1:3" ht="16.5" customHeight="1">
      <c r="A489" s="392"/>
      <c r="B489" s="392"/>
      <c r="C489" s="392"/>
    </row>
    <row r="490" spans="1:3" ht="16.5" customHeight="1">
      <c r="A490" s="392"/>
      <c r="B490" s="392"/>
      <c r="C490" s="392"/>
    </row>
    <row r="491" spans="1:3" ht="16.5" customHeight="1">
      <c r="A491" s="392"/>
      <c r="B491" s="392"/>
      <c r="C491" s="392"/>
    </row>
    <row r="492" spans="1:3" ht="16.5" customHeight="1">
      <c r="A492" s="392"/>
      <c r="B492" s="392"/>
      <c r="C492" s="392"/>
    </row>
    <row r="493" spans="1:3" ht="16.5" customHeight="1">
      <c r="A493" s="392"/>
      <c r="B493" s="392"/>
      <c r="C493" s="392"/>
    </row>
    <row r="494" spans="1:3" ht="16.5" customHeight="1">
      <c r="A494" s="392"/>
      <c r="B494" s="392"/>
      <c r="C494" s="392"/>
    </row>
    <row r="495" spans="1:3" ht="16.5" customHeight="1">
      <c r="A495" s="392"/>
      <c r="B495" s="392"/>
      <c r="C495" s="392"/>
    </row>
    <row r="496" spans="1:3" ht="16.5" customHeight="1">
      <c r="A496" s="392"/>
      <c r="B496" s="392"/>
      <c r="C496" s="392"/>
    </row>
    <row r="497" spans="1:3" ht="16.5" customHeight="1">
      <c r="A497" s="392"/>
      <c r="B497" s="392"/>
      <c r="C497" s="392"/>
    </row>
    <row r="498" spans="1:3" ht="16.5" customHeight="1">
      <c r="A498" s="392"/>
      <c r="B498" s="392"/>
      <c r="C498" s="392"/>
    </row>
    <row r="499" spans="1:3" ht="16.5" customHeight="1">
      <c r="A499" s="392"/>
      <c r="B499" s="392"/>
      <c r="C499" s="392"/>
    </row>
    <row r="500" spans="1:3" ht="16.5" customHeight="1">
      <c r="A500" s="392"/>
      <c r="B500" s="392"/>
      <c r="C500" s="392"/>
    </row>
    <row r="501" spans="1:3" ht="16.5" customHeight="1">
      <c r="A501" s="392"/>
      <c r="B501" s="392"/>
      <c r="C501" s="392"/>
    </row>
    <row r="502" spans="1:3" ht="16.5" customHeight="1">
      <c r="A502" s="392"/>
      <c r="B502" s="392"/>
      <c r="C502" s="392"/>
    </row>
    <row r="503" spans="1:3" ht="16.5" customHeight="1">
      <c r="A503" s="392"/>
      <c r="B503" s="392"/>
      <c r="C503" s="392"/>
    </row>
    <row r="504" spans="1:3" ht="16.5" customHeight="1">
      <c r="A504" s="392"/>
      <c r="B504" s="392"/>
      <c r="C504" s="392"/>
    </row>
    <row r="505" spans="1:3" ht="16.5" customHeight="1">
      <c r="A505" s="392"/>
      <c r="B505" s="392"/>
      <c r="C505" s="392"/>
    </row>
    <row r="506" spans="1:3" ht="16.5" customHeight="1">
      <c r="A506" s="392"/>
      <c r="B506" s="392"/>
      <c r="C506" s="392"/>
    </row>
    <row r="507" spans="1:3" ht="16.5" customHeight="1">
      <c r="A507" s="392"/>
      <c r="B507" s="392"/>
      <c r="C507" s="392"/>
    </row>
    <row r="508" spans="1:3" ht="16.5" customHeight="1">
      <c r="A508" s="392"/>
      <c r="B508" s="392"/>
      <c r="C508" s="392"/>
    </row>
    <row r="509" spans="1:3" ht="16.5" customHeight="1">
      <c r="A509" s="392"/>
      <c r="B509" s="392"/>
      <c r="C509" s="392"/>
    </row>
    <row r="510" spans="1:3" ht="16.5" customHeight="1">
      <c r="A510" s="392"/>
      <c r="B510" s="392"/>
      <c r="C510" s="392"/>
    </row>
    <row r="511" spans="1:3" ht="16.5" customHeight="1">
      <c r="A511" s="392"/>
      <c r="B511" s="392"/>
      <c r="C511" s="392"/>
    </row>
    <row r="512" spans="1:3" ht="16.5" customHeight="1">
      <c r="A512" s="392"/>
      <c r="B512" s="392"/>
      <c r="C512" s="392"/>
    </row>
    <row r="513" spans="1:3" ht="16.5" customHeight="1">
      <c r="A513" s="392"/>
      <c r="B513" s="392"/>
      <c r="C513" s="392"/>
    </row>
    <row r="514" spans="1:3" ht="16.5" customHeight="1">
      <c r="A514" s="392"/>
      <c r="B514" s="392"/>
      <c r="C514" s="392"/>
    </row>
    <row r="515" spans="1:3" ht="16.5" customHeight="1">
      <c r="A515" s="392"/>
      <c r="B515" s="392"/>
      <c r="C515" s="392"/>
    </row>
    <row r="516" spans="1:3" ht="16.5" customHeight="1">
      <c r="A516" s="392"/>
      <c r="B516" s="392"/>
      <c r="C516" s="392"/>
    </row>
    <row r="517" spans="1:3" ht="16.5" customHeight="1">
      <c r="A517" s="392"/>
      <c r="B517" s="392"/>
      <c r="C517" s="392"/>
    </row>
    <row r="518" spans="1:3" ht="16.5" customHeight="1">
      <c r="A518" s="392"/>
      <c r="B518" s="392"/>
      <c r="C518" s="392"/>
    </row>
    <row r="519" spans="1:3" ht="16.5" customHeight="1">
      <c r="A519" s="392"/>
      <c r="B519" s="392"/>
      <c r="C519" s="392"/>
    </row>
    <row r="520" spans="1:3" ht="16.5" customHeight="1">
      <c r="A520" s="392"/>
      <c r="B520" s="392"/>
      <c r="C520" s="392"/>
    </row>
    <row r="521" spans="1:3" ht="16.5" customHeight="1">
      <c r="A521" s="392"/>
      <c r="B521" s="392"/>
      <c r="C521" s="392"/>
    </row>
    <row r="522" spans="1:3" ht="16.5" customHeight="1">
      <c r="A522" s="392"/>
      <c r="B522" s="392"/>
      <c r="C522" s="392"/>
    </row>
    <row r="523" spans="1:3" ht="16.5" customHeight="1">
      <c r="A523" s="392"/>
      <c r="B523" s="392"/>
      <c r="C523" s="392"/>
    </row>
    <row r="524" spans="1:3" ht="16.5" customHeight="1">
      <c r="A524" s="392"/>
      <c r="B524" s="392"/>
      <c r="C524" s="392"/>
    </row>
    <row r="525" spans="1:3" ht="16.5" customHeight="1">
      <c r="A525" s="392"/>
      <c r="B525" s="392"/>
      <c r="C525" s="392"/>
    </row>
    <row r="526" spans="1:3" ht="16.5" customHeight="1">
      <c r="A526" s="392"/>
      <c r="B526" s="392"/>
      <c r="C526" s="392"/>
    </row>
    <row r="527" spans="1:3" ht="16.5" customHeight="1">
      <c r="A527" s="392"/>
      <c r="B527" s="392"/>
      <c r="C527" s="392"/>
    </row>
    <row r="528" spans="1:3" ht="16.5" customHeight="1">
      <c r="A528" s="392"/>
      <c r="B528" s="392"/>
      <c r="C528" s="392"/>
    </row>
    <row r="529" spans="1:3" ht="16.5" customHeight="1">
      <c r="A529" s="392"/>
      <c r="B529" s="392"/>
      <c r="C529" s="392"/>
    </row>
    <row r="530" spans="1:3" ht="16.5" customHeight="1">
      <c r="A530" s="392"/>
      <c r="B530" s="392"/>
      <c r="C530" s="392"/>
    </row>
    <row r="531" spans="1:3" ht="16.5" customHeight="1">
      <c r="A531" s="392"/>
      <c r="B531" s="392"/>
      <c r="C531" s="392"/>
    </row>
    <row r="532" spans="1:3" ht="16.5" customHeight="1">
      <c r="A532" s="392"/>
      <c r="B532" s="392"/>
      <c r="C532" s="392"/>
    </row>
    <row r="533" spans="1:3" ht="16.5" customHeight="1">
      <c r="A533" s="392"/>
      <c r="B533" s="392"/>
      <c r="C533" s="392"/>
    </row>
    <row r="534" spans="1:3" ht="16.5" customHeight="1">
      <c r="A534" s="392"/>
      <c r="B534" s="392"/>
      <c r="C534" s="392"/>
    </row>
    <row r="535" spans="1:3" ht="16.5" customHeight="1">
      <c r="A535" s="392"/>
      <c r="B535" s="392"/>
      <c r="C535" s="392"/>
    </row>
    <row r="536" spans="1:3" ht="16.5" customHeight="1">
      <c r="A536" s="392"/>
      <c r="B536" s="392"/>
      <c r="C536" s="392"/>
    </row>
    <row r="537" spans="1:3" ht="16.5" customHeight="1">
      <c r="A537" s="392"/>
      <c r="B537" s="392"/>
      <c r="C537" s="392"/>
    </row>
    <row r="538" spans="1:3" ht="16.5" customHeight="1">
      <c r="A538" s="392"/>
      <c r="B538" s="392"/>
      <c r="C538" s="392"/>
    </row>
  </sheetData>
  <sheetProtection/>
  <printOptions/>
  <pageMargins left="0.7086614173228347" right="0.7086614173228347" top="0.7874015748031497" bottom="0.7874015748031497" header="0.31496062992125984" footer="0.31496062992125984"/>
  <pageSetup fitToHeight="2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L61"/>
  <sheetViews>
    <sheetView zoomScalePageLayoutView="0" workbookViewId="0" topLeftCell="A1">
      <selection activeCell="A17" sqref="A17:C36"/>
    </sheetView>
  </sheetViews>
  <sheetFormatPr defaultColWidth="9.00390625" defaultRowHeight="12.75"/>
  <cols>
    <col min="1" max="1" width="9.00390625" style="13" customWidth="1"/>
    <col min="2" max="2" width="11.625" style="13" customWidth="1"/>
    <col min="3" max="3" width="10.75390625" style="13" customWidth="1"/>
    <col min="4" max="4" width="22.375" style="13" customWidth="1"/>
    <col min="5" max="5" width="20.125" style="13" customWidth="1"/>
    <col min="6" max="6" width="15.00390625" style="13" customWidth="1"/>
    <col min="7" max="7" width="12.875" style="13" customWidth="1"/>
    <col min="8" max="8" width="13.375" style="13" customWidth="1"/>
    <col min="9" max="9" width="11.75390625" style="13" customWidth="1"/>
    <col min="10" max="16384" width="9.00390625" style="13" customWidth="1"/>
  </cols>
  <sheetData>
    <row r="1" spans="1:11" ht="18">
      <c r="A1" s="185" t="s">
        <v>504</v>
      </c>
      <c r="B1" s="133"/>
      <c r="C1" s="133"/>
      <c r="D1" s="134"/>
      <c r="E1" s="133"/>
      <c r="F1" s="133"/>
      <c r="G1" s="133"/>
      <c r="H1" s="133"/>
      <c r="I1" s="238"/>
      <c r="J1" s="238"/>
      <c r="K1" s="238"/>
    </row>
    <row r="2" spans="1:11" ht="7.5" customHeight="1">
      <c r="A2" s="133"/>
      <c r="B2" s="133"/>
      <c r="C2" s="133"/>
      <c r="D2" s="134"/>
      <c r="E2" s="133"/>
      <c r="F2" s="133"/>
      <c r="G2" s="133"/>
      <c r="H2" s="133"/>
      <c r="I2" s="239"/>
      <c r="J2" s="239"/>
      <c r="K2" s="239"/>
    </row>
    <row r="3" spans="1:11" ht="13.5" thickBot="1">
      <c r="A3" s="186" t="s">
        <v>34</v>
      </c>
      <c r="B3" s="157"/>
      <c r="C3" s="157"/>
      <c r="D3" s="135"/>
      <c r="E3" s="133"/>
      <c r="F3" s="186" t="s">
        <v>35</v>
      </c>
      <c r="G3" s="157"/>
      <c r="H3" s="157"/>
      <c r="I3" s="239"/>
      <c r="J3" s="239"/>
      <c r="K3" s="239"/>
    </row>
    <row r="4" spans="1:11" ht="31.5" customHeight="1" thickBot="1">
      <c r="A4" s="187" t="s">
        <v>505</v>
      </c>
      <c r="B4" s="188"/>
      <c r="C4" s="188"/>
      <c r="D4" s="189"/>
      <c r="E4" s="190"/>
      <c r="F4" s="187" t="s">
        <v>506</v>
      </c>
      <c r="G4" s="188"/>
      <c r="H4" s="191"/>
      <c r="I4" s="239"/>
      <c r="J4" s="239"/>
      <c r="K4" s="239"/>
    </row>
    <row r="5" spans="1:11" ht="23.25" customHeight="1">
      <c r="A5" s="133"/>
      <c r="B5" s="157"/>
      <c r="C5" s="157"/>
      <c r="D5" s="135"/>
      <c r="E5" s="133"/>
      <c r="F5" s="157"/>
      <c r="G5" s="157"/>
      <c r="H5" s="157"/>
      <c r="I5" s="239"/>
      <c r="J5" s="239"/>
      <c r="K5" s="239"/>
    </row>
    <row r="6" spans="1:11" ht="12.75">
      <c r="A6" s="192" t="s">
        <v>36</v>
      </c>
      <c r="B6" s="133"/>
      <c r="C6" s="133"/>
      <c r="D6" s="134"/>
      <c r="E6" s="133"/>
      <c r="F6" s="133"/>
      <c r="G6" s="133"/>
      <c r="H6" s="133"/>
      <c r="I6" s="239"/>
      <c r="J6" s="239"/>
      <c r="K6" s="239"/>
    </row>
    <row r="7" spans="1:11" ht="13.5" thickBot="1">
      <c r="A7" s="186" t="s">
        <v>37</v>
      </c>
      <c r="B7" s="157"/>
      <c r="C7" s="157"/>
      <c r="D7" s="135"/>
      <c r="E7" s="133"/>
      <c r="F7" s="133"/>
      <c r="G7" s="133"/>
      <c r="H7" s="133"/>
      <c r="I7" s="239"/>
      <c r="J7" s="239"/>
      <c r="K7" s="239"/>
    </row>
    <row r="8" spans="1:11" ht="10.5" customHeight="1">
      <c r="A8" s="193" t="s">
        <v>38</v>
      </c>
      <c r="B8" s="194"/>
      <c r="C8" s="195" t="s">
        <v>39</v>
      </c>
      <c r="D8" s="196" t="s">
        <v>40</v>
      </c>
      <c r="E8" s="197"/>
      <c r="F8" s="197" t="s">
        <v>41</v>
      </c>
      <c r="G8" s="197"/>
      <c r="H8" s="198"/>
      <c r="I8" s="239"/>
      <c r="J8" s="239"/>
      <c r="K8" s="239"/>
    </row>
    <row r="9" spans="1:11" ht="15.75" customHeight="1" thickBot="1">
      <c r="A9" s="199" t="s">
        <v>507</v>
      </c>
      <c r="B9" s="200"/>
      <c r="C9" s="201" t="s">
        <v>66</v>
      </c>
      <c r="D9" s="748" t="s">
        <v>508</v>
      </c>
      <c r="E9" s="202"/>
      <c r="F9" s="749">
        <v>728842773</v>
      </c>
      <c r="G9" s="200"/>
      <c r="H9" s="204"/>
      <c r="I9" s="239"/>
      <c r="J9" s="244"/>
      <c r="K9" s="239"/>
    </row>
    <row r="10" spans="1:11" ht="13.5" thickBot="1">
      <c r="A10" s="186" t="s">
        <v>42</v>
      </c>
      <c r="B10" s="157"/>
      <c r="C10" s="157"/>
      <c r="D10" s="135"/>
      <c r="E10" s="133"/>
      <c r="F10" s="133"/>
      <c r="G10" s="133"/>
      <c r="H10" s="133"/>
      <c r="I10" s="239"/>
      <c r="J10" s="239"/>
      <c r="K10" s="239"/>
    </row>
    <row r="11" spans="1:11" ht="10.5" customHeight="1">
      <c r="A11" s="193" t="s">
        <v>38</v>
      </c>
      <c r="B11" s="194"/>
      <c r="C11" s="195" t="s">
        <v>39</v>
      </c>
      <c r="D11" s="196" t="s">
        <v>40</v>
      </c>
      <c r="E11" s="197"/>
      <c r="F11" s="197" t="s">
        <v>41</v>
      </c>
      <c r="G11" s="197"/>
      <c r="H11" s="198"/>
      <c r="I11" s="239"/>
      <c r="J11" s="239"/>
      <c r="K11" s="239"/>
    </row>
    <row r="12" spans="1:11" ht="15.75" customHeight="1" thickBot="1">
      <c r="A12" s="199" t="s">
        <v>509</v>
      </c>
      <c r="B12" s="200"/>
      <c r="C12" s="201" t="s">
        <v>64</v>
      </c>
      <c r="D12" s="748" t="s">
        <v>510</v>
      </c>
      <c r="E12" s="200"/>
      <c r="F12" s="750">
        <v>725060430</v>
      </c>
      <c r="G12" s="200"/>
      <c r="H12" s="204"/>
      <c r="I12" s="239"/>
      <c r="J12" s="239"/>
      <c r="K12" s="239"/>
    </row>
    <row r="13" spans="1:11" ht="13.5" customHeight="1">
      <c r="A13" s="205"/>
      <c r="B13" s="133"/>
      <c r="C13" s="133"/>
      <c r="D13" s="135"/>
      <c r="E13" s="157"/>
      <c r="F13" s="157"/>
      <c r="G13" s="157"/>
      <c r="H13" s="157"/>
      <c r="I13" s="239"/>
      <c r="J13" s="239"/>
      <c r="K13" s="239"/>
    </row>
    <row r="14" spans="1:11" ht="12.75">
      <c r="A14" s="192" t="s">
        <v>43</v>
      </c>
      <c r="B14" s="133"/>
      <c r="C14" s="133"/>
      <c r="D14" s="134"/>
      <c r="E14" s="133"/>
      <c r="F14" s="133"/>
      <c r="G14" s="133"/>
      <c r="H14" s="133"/>
      <c r="I14" s="239"/>
      <c r="J14" s="239"/>
      <c r="K14" s="239"/>
    </row>
    <row r="15" spans="1:11" ht="12.75">
      <c r="A15" s="186"/>
      <c r="B15" s="186"/>
      <c r="C15" s="186"/>
      <c r="D15" s="206"/>
      <c r="E15" s="186"/>
      <c r="F15" s="186"/>
      <c r="G15" s="186"/>
      <c r="H15" s="133"/>
      <c r="I15" s="239"/>
      <c r="J15" s="239"/>
      <c r="K15" s="239"/>
    </row>
    <row r="16" spans="1:11" ht="12.75">
      <c r="A16" s="939" t="s">
        <v>44</v>
      </c>
      <c r="B16" s="940" t="s">
        <v>38</v>
      </c>
      <c r="C16" s="940" t="s">
        <v>39</v>
      </c>
      <c r="D16" s="941" t="s">
        <v>157</v>
      </c>
      <c r="E16" s="210"/>
      <c r="F16" s="210"/>
      <c r="G16" s="210"/>
      <c r="H16" s="211"/>
      <c r="I16" s="248"/>
      <c r="J16" s="248"/>
      <c r="K16" s="248"/>
    </row>
    <row r="17" spans="1:8" ht="15" customHeight="1">
      <c r="A17" s="942">
        <v>8</v>
      </c>
      <c r="B17" s="429" t="s">
        <v>507</v>
      </c>
      <c r="C17" s="430" t="s">
        <v>66</v>
      </c>
      <c r="D17" s="943" t="s">
        <v>511</v>
      </c>
      <c r="E17" s="933"/>
      <c r="F17" s="212"/>
      <c r="G17" s="213"/>
      <c r="H17" s="133"/>
    </row>
    <row r="18" spans="1:8" ht="15" customHeight="1">
      <c r="A18" s="942">
        <v>22</v>
      </c>
      <c r="B18" s="429" t="s">
        <v>512</v>
      </c>
      <c r="C18" s="430" t="s">
        <v>28</v>
      </c>
      <c r="D18" s="943" t="s">
        <v>513</v>
      </c>
      <c r="E18" s="933"/>
      <c r="F18" s="212"/>
      <c r="G18" s="213"/>
      <c r="H18" s="133"/>
    </row>
    <row r="19" spans="1:8" ht="15" customHeight="1">
      <c r="A19" s="942">
        <v>82</v>
      </c>
      <c r="B19" s="429" t="s">
        <v>514</v>
      </c>
      <c r="C19" s="430" t="s">
        <v>22</v>
      </c>
      <c r="D19" s="943" t="s">
        <v>515</v>
      </c>
      <c r="E19" s="933"/>
      <c r="F19" s="212"/>
      <c r="G19" s="213"/>
      <c r="H19" s="133"/>
    </row>
    <row r="20" spans="1:8" ht="15" customHeight="1">
      <c r="A20" s="942">
        <v>90</v>
      </c>
      <c r="B20" s="429" t="s">
        <v>516</v>
      </c>
      <c r="C20" s="430" t="s">
        <v>22</v>
      </c>
      <c r="D20" s="943" t="s">
        <v>517</v>
      </c>
      <c r="E20" s="933"/>
      <c r="F20" s="212"/>
      <c r="G20" s="213"/>
      <c r="H20" s="133"/>
    </row>
    <row r="21" spans="1:8" ht="15" customHeight="1">
      <c r="A21" s="942">
        <v>12</v>
      </c>
      <c r="B21" s="429" t="s">
        <v>509</v>
      </c>
      <c r="C21" s="430" t="s">
        <v>392</v>
      </c>
      <c r="D21" s="943" t="s">
        <v>518</v>
      </c>
      <c r="E21" s="933"/>
      <c r="F21" s="212"/>
      <c r="G21" s="213"/>
      <c r="H21" s="133"/>
    </row>
    <row r="22" spans="1:8" ht="15" customHeight="1">
      <c r="A22" s="942">
        <v>11</v>
      </c>
      <c r="B22" s="429" t="s">
        <v>509</v>
      </c>
      <c r="C22" s="430" t="s">
        <v>64</v>
      </c>
      <c r="D22" s="943" t="s">
        <v>519</v>
      </c>
      <c r="E22" s="933"/>
      <c r="F22" s="212"/>
      <c r="G22" s="213"/>
      <c r="H22" s="133"/>
    </row>
    <row r="23" spans="1:8" ht="15" customHeight="1">
      <c r="A23" s="942">
        <v>10</v>
      </c>
      <c r="B23" s="429" t="s">
        <v>520</v>
      </c>
      <c r="C23" s="430" t="s">
        <v>15</v>
      </c>
      <c r="D23" s="943" t="s">
        <v>521</v>
      </c>
      <c r="E23" s="933"/>
      <c r="F23" s="212"/>
      <c r="G23" s="213"/>
      <c r="H23" s="133"/>
    </row>
    <row r="24" spans="1:8" ht="15" customHeight="1">
      <c r="A24" s="942">
        <v>20</v>
      </c>
      <c r="B24" s="429" t="s">
        <v>522</v>
      </c>
      <c r="C24" s="430" t="s">
        <v>22</v>
      </c>
      <c r="D24" s="943" t="s">
        <v>523</v>
      </c>
      <c r="E24" s="933"/>
      <c r="F24" s="212"/>
      <c r="G24" s="213"/>
      <c r="H24" s="133"/>
    </row>
    <row r="25" spans="1:8" ht="15" customHeight="1">
      <c r="A25" s="942">
        <v>23</v>
      </c>
      <c r="B25" s="433" t="s">
        <v>524</v>
      </c>
      <c r="C25" s="433" t="s">
        <v>22</v>
      </c>
      <c r="D25" s="433">
        <v>901229</v>
      </c>
      <c r="E25" s="933"/>
      <c r="F25" s="212"/>
      <c r="G25" s="213"/>
      <c r="H25" s="133"/>
    </row>
    <row r="26" spans="1:8" ht="15" customHeight="1">
      <c r="A26" s="942">
        <v>19</v>
      </c>
      <c r="B26" s="429" t="s">
        <v>525</v>
      </c>
      <c r="C26" s="430" t="s">
        <v>54</v>
      </c>
      <c r="D26" s="943" t="s">
        <v>526</v>
      </c>
      <c r="E26" s="933"/>
      <c r="F26" s="212"/>
      <c r="G26" s="213"/>
      <c r="H26" s="133"/>
    </row>
    <row r="27" spans="1:8" ht="15" customHeight="1">
      <c r="A27" s="944">
        <v>17</v>
      </c>
      <c r="B27" s="429" t="s">
        <v>527</v>
      </c>
      <c r="C27" s="430" t="s">
        <v>33</v>
      </c>
      <c r="D27" s="943" t="s">
        <v>528</v>
      </c>
      <c r="E27" s="933"/>
      <c r="F27" s="212"/>
      <c r="G27" s="213"/>
      <c r="H27" s="133"/>
    </row>
    <row r="28" spans="1:8" ht="15" customHeight="1">
      <c r="A28" s="942">
        <v>77</v>
      </c>
      <c r="B28" s="429" t="s">
        <v>529</v>
      </c>
      <c r="C28" s="430" t="s">
        <v>21</v>
      </c>
      <c r="D28" s="431" t="s">
        <v>530</v>
      </c>
      <c r="E28" s="934"/>
      <c r="F28" s="213"/>
      <c r="G28" s="213"/>
      <c r="H28" s="133"/>
    </row>
    <row r="29" spans="1:8" ht="15" customHeight="1">
      <c r="A29" s="942">
        <v>83</v>
      </c>
      <c r="B29" s="429" t="s">
        <v>531</v>
      </c>
      <c r="C29" s="430" t="s">
        <v>532</v>
      </c>
      <c r="D29" s="431" t="s">
        <v>533</v>
      </c>
      <c r="E29" s="935"/>
      <c r="F29" s="215"/>
      <c r="G29" s="215"/>
      <c r="H29" s="133"/>
    </row>
    <row r="30" spans="1:8" ht="15" customHeight="1">
      <c r="A30" s="944">
        <v>9</v>
      </c>
      <c r="B30" s="429" t="s">
        <v>534</v>
      </c>
      <c r="C30" s="430" t="s">
        <v>272</v>
      </c>
      <c r="D30" s="431" t="s">
        <v>535</v>
      </c>
      <c r="E30" s="936"/>
      <c r="F30" s="136"/>
      <c r="G30" s="136"/>
      <c r="H30" s="133"/>
    </row>
    <row r="31" spans="1:8" ht="15" customHeight="1">
      <c r="A31" s="944"/>
      <c r="B31" s="429" t="s">
        <v>536</v>
      </c>
      <c r="C31" s="430" t="s">
        <v>17</v>
      </c>
      <c r="D31" s="431" t="s">
        <v>537</v>
      </c>
      <c r="E31" s="936"/>
      <c r="F31" s="136"/>
      <c r="G31" s="136"/>
      <c r="H31" s="133"/>
    </row>
    <row r="32" spans="1:8" ht="15" customHeight="1">
      <c r="A32" s="519"/>
      <c r="B32" s="429" t="s">
        <v>538</v>
      </c>
      <c r="C32" s="430" t="s">
        <v>66</v>
      </c>
      <c r="D32" s="432">
        <v>940209</v>
      </c>
      <c r="E32" s="937"/>
      <c r="F32" s="216"/>
      <c r="G32" s="216"/>
      <c r="H32" s="217"/>
    </row>
    <row r="33" spans="1:8" ht="15" customHeight="1" thickBot="1">
      <c r="A33" s="945"/>
      <c r="B33" s="789" t="s">
        <v>531</v>
      </c>
      <c r="C33" s="789" t="s">
        <v>17</v>
      </c>
      <c r="D33" s="790">
        <v>920614</v>
      </c>
      <c r="E33" s="938"/>
      <c r="F33" s="751"/>
      <c r="G33" s="751"/>
      <c r="H33" s="133"/>
    </row>
    <row r="34" spans="1:8" ht="15" customHeight="1">
      <c r="A34" s="945"/>
      <c r="B34" s="787" t="s">
        <v>581</v>
      </c>
      <c r="C34" s="787" t="s">
        <v>16</v>
      </c>
      <c r="D34" s="135">
        <v>780408</v>
      </c>
      <c r="E34" s="774"/>
      <c r="F34" s="205"/>
      <c r="G34" s="205"/>
      <c r="H34" s="133"/>
    </row>
    <row r="35" spans="1:8" ht="15" customHeight="1" thickBot="1">
      <c r="A35" s="946"/>
      <c r="B35" s="787" t="s">
        <v>599</v>
      </c>
      <c r="C35" s="787" t="s">
        <v>31</v>
      </c>
      <c r="D35" s="135">
        <v>730303</v>
      </c>
      <c r="E35" s="774"/>
      <c r="F35" s="218" t="s">
        <v>46</v>
      </c>
      <c r="G35" s="133"/>
      <c r="H35" s="133"/>
    </row>
    <row r="36" spans="1:8" ht="15" customHeight="1">
      <c r="A36" s="546"/>
      <c r="B36" s="932" t="s">
        <v>460</v>
      </c>
      <c r="C36" s="932" t="s">
        <v>14</v>
      </c>
      <c r="D36" s="773"/>
      <c r="E36" s="60"/>
      <c r="F36" s="222" t="s">
        <v>539</v>
      </c>
      <c r="G36" s="223"/>
      <c r="H36" s="224"/>
    </row>
    <row r="37" spans="1:8" ht="15" customHeight="1" thickBot="1">
      <c r="A37" s="186" t="s">
        <v>45</v>
      </c>
      <c r="B37" s="157"/>
      <c r="C37" s="157"/>
      <c r="D37" s="135"/>
      <c r="E37" s="133"/>
      <c r="F37" s="225" t="s">
        <v>540</v>
      </c>
      <c r="G37" s="226"/>
      <c r="H37" s="227"/>
    </row>
    <row r="38" spans="1:8" ht="15" customHeight="1">
      <c r="A38" s="212">
        <v>44</v>
      </c>
      <c r="B38" s="219" t="s">
        <v>541</v>
      </c>
      <c r="C38" s="228" t="s">
        <v>542</v>
      </c>
      <c r="D38" s="214">
        <v>891119</v>
      </c>
      <c r="E38" s="133"/>
      <c r="F38" s="133"/>
      <c r="G38" s="133"/>
      <c r="H38" s="133"/>
    </row>
    <row r="39" spans="1:8" ht="15" customHeight="1">
      <c r="A39" s="212"/>
      <c r="B39" s="220" t="s">
        <v>462</v>
      </c>
      <c r="C39" s="220" t="s">
        <v>22</v>
      </c>
      <c r="D39" s="434"/>
      <c r="E39" s="133"/>
      <c r="F39" s="133"/>
      <c r="G39" s="133"/>
      <c r="H39" s="133"/>
    </row>
    <row r="40" spans="1:8" ht="15" customHeight="1">
      <c r="A40" s="212"/>
      <c r="B40" s="220" t="s">
        <v>543</v>
      </c>
      <c r="C40" s="220" t="s">
        <v>14</v>
      </c>
      <c r="D40" s="221"/>
      <c r="E40" s="133"/>
      <c r="F40" s="133"/>
      <c r="G40" s="133"/>
      <c r="H40" s="133"/>
    </row>
    <row r="41" spans="1:4" ht="15" customHeight="1">
      <c r="A41" s="212"/>
      <c r="B41" s="219" t="s">
        <v>544</v>
      </c>
      <c r="C41" s="228" t="s">
        <v>21</v>
      </c>
      <c r="D41" s="229"/>
    </row>
    <row r="42" spans="1:8" ht="15" customHeight="1">
      <c r="A42" s="239"/>
      <c r="B42" s="239"/>
      <c r="C42" s="239"/>
      <c r="D42" s="239"/>
      <c r="E42" s="239"/>
      <c r="F42" s="239"/>
      <c r="G42" s="239"/>
      <c r="H42" s="239"/>
    </row>
    <row r="43" spans="1:8" ht="15" customHeight="1">
      <c r="A43" s="705" t="s">
        <v>45</v>
      </c>
      <c r="B43" s="705"/>
      <c r="C43" s="705"/>
      <c r="D43" s="705"/>
      <c r="E43" s="239"/>
      <c r="F43" s="239"/>
      <c r="G43" s="239"/>
      <c r="H43" s="239"/>
    </row>
    <row r="44" spans="1:8" ht="15" customHeight="1" thickBot="1">
      <c r="A44" s="254" t="s">
        <v>44</v>
      </c>
      <c r="B44" s="255" t="s">
        <v>38</v>
      </c>
      <c r="C44" s="256" t="s">
        <v>39</v>
      </c>
      <c r="D44" s="256" t="s">
        <v>545</v>
      </c>
      <c r="E44" s="239"/>
      <c r="F44" s="257" t="s">
        <v>46</v>
      </c>
      <c r="G44" s="239"/>
      <c r="H44" s="239"/>
    </row>
    <row r="45" spans="1:8" ht="15" customHeight="1" thickBot="1">
      <c r="A45" s="178"/>
      <c r="B45" s="63" t="s">
        <v>220</v>
      </c>
      <c r="C45" s="258" t="s">
        <v>70</v>
      </c>
      <c r="D45" s="752">
        <v>870605</v>
      </c>
      <c r="E45" s="239"/>
      <c r="F45" s="740" t="s">
        <v>546</v>
      </c>
      <c r="G45" s="740"/>
      <c r="H45" s="740"/>
    </row>
    <row r="46" spans="1:8" ht="9.75" customHeight="1" thickBot="1">
      <c r="A46" s="245"/>
      <c r="B46" s="63"/>
      <c r="C46" s="258"/>
      <c r="D46" s="179"/>
      <c r="E46" s="239"/>
      <c r="F46" s="740"/>
      <c r="G46" s="740"/>
      <c r="H46" s="740"/>
    </row>
    <row r="47" spans="1:8" ht="12.75">
      <c r="A47" s="245"/>
      <c r="B47" s="245"/>
      <c r="C47" s="180"/>
      <c r="D47" s="179"/>
      <c r="E47" s="239"/>
      <c r="F47" s="239"/>
      <c r="G47" s="239"/>
      <c r="H47" s="239"/>
    </row>
    <row r="48" spans="1:8" ht="12.75">
      <c r="A48" s="259"/>
      <c r="B48" s="259"/>
      <c r="C48" s="260"/>
      <c r="D48" s="753"/>
      <c r="E48" s="239"/>
      <c r="F48" s="239"/>
      <c r="G48" s="239"/>
      <c r="H48" s="239"/>
    </row>
    <row r="49" spans="1:8" ht="15" customHeight="1">
      <c r="A49" s="239"/>
      <c r="B49" s="239"/>
      <c r="C49" s="239"/>
      <c r="D49" s="239"/>
      <c r="E49" s="239"/>
      <c r="F49" s="239"/>
      <c r="G49" s="239"/>
      <c r="H49" s="239"/>
    </row>
    <row r="50" spans="1:12" ht="15" customHeight="1">
      <c r="A50" s="739"/>
      <c r="B50" s="739"/>
      <c r="C50" s="739"/>
      <c r="D50" s="739"/>
      <c r="E50" s="739"/>
      <c r="F50" s="739"/>
      <c r="G50" s="739"/>
      <c r="H50" s="739"/>
      <c r="I50" s="239"/>
      <c r="J50" s="239"/>
      <c r="K50" s="239"/>
      <c r="L50" s="239"/>
    </row>
    <row r="51" spans="1:12" ht="15" customHeight="1">
      <c r="A51" s="739"/>
      <c r="B51" s="739"/>
      <c r="C51" s="739"/>
      <c r="D51" s="739"/>
      <c r="E51" s="739"/>
      <c r="F51" s="739"/>
      <c r="G51" s="739"/>
      <c r="H51" s="739"/>
      <c r="I51" s="239"/>
      <c r="J51" s="239"/>
      <c r="K51" s="239"/>
      <c r="L51" s="239"/>
    </row>
    <row r="52" ht="15" customHeight="1"/>
    <row r="53" ht="7.5" customHeight="1"/>
    <row r="54" ht="13.5" customHeight="1"/>
    <row r="55" spans="1:12" ht="13.5" customHeight="1">
      <c r="A55" s="239"/>
      <c r="B55" s="239"/>
      <c r="C55" s="239"/>
      <c r="D55" s="261"/>
      <c r="E55" s="261"/>
      <c r="F55" s="261"/>
      <c r="G55" s="261"/>
      <c r="H55" s="261"/>
      <c r="I55" s="239"/>
      <c r="J55" s="239"/>
      <c r="K55" s="239"/>
      <c r="L55" s="239"/>
    </row>
    <row r="56" spans="1:12" ht="12.75">
      <c r="A56" s="239"/>
      <c r="B56" s="239"/>
      <c r="C56" s="239"/>
      <c r="D56" s="239"/>
      <c r="E56" s="262" t="s">
        <v>56</v>
      </c>
      <c r="F56" s="239"/>
      <c r="G56" s="239"/>
      <c r="H56" s="239"/>
      <c r="I56" s="239"/>
      <c r="J56" s="239"/>
      <c r="K56" s="239"/>
      <c r="L56" s="239"/>
    </row>
    <row r="59" spans="1:12" ht="12.75">
      <c r="A59" s="239"/>
      <c r="B59" s="239"/>
      <c r="C59" s="239"/>
      <c r="D59" s="239"/>
      <c r="E59" s="239"/>
      <c r="F59" s="239"/>
      <c r="G59" s="239"/>
      <c r="H59" s="239"/>
      <c r="I59" s="239"/>
      <c r="J59" s="239"/>
      <c r="K59" s="263"/>
      <c r="L59" s="263"/>
    </row>
    <row r="60" spans="1:12" ht="12.75">
      <c r="A60" s="239"/>
      <c r="B60" s="239"/>
      <c r="C60" s="239"/>
      <c r="D60" s="239"/>
      <c r="E60" s="239"/>
      <c r="F60" s="239"/>
      <c r="G60" s="239"/>
      <c r="H60" s="239"/>
      <c r="I60" s="239"/>
      <c r="J60" s="239"/>
      <c r="K60" s="263"/>
      <c r="L60" s="263"/>
    </row>
    <row r="61" spans="1:12" ht="12.75">
      <c r="A61" s="239"/>
      <c r="B61" s="239"/>
      <c r="C61" s="239"/>
      <c r="D61" s="239"/>
      <c r="E61" s="239"/>
      <c r="F61" s="239"/>
      <c r="G61" s="239"/>
      <c r="H61" s="239"/>
      <c r="I61" s="239"/>
      <c r="J61" s="239"/>
      <c r="K61" s="263"/>
      <c r="L61" s="263"/>
    </row>
  </sheetData>
  <sheetProtection/>
  <hyperlinks>
    <hyperlink ref="E9" r:id="rId1" display="fiserovar@soma.cz"/>
    <hyperlink ref="E12" r:id="rId2" display="fiserova@soma.cz"/>
    <hyperlink ref="D9" r:id="rId3" display="lunafi@seznam.cz"/>
    <hyperlink ref="D12" r:id="rId4" display="alesvich@seznam.cz"/>
  </hyperlinks>
  <printOptions/>
  <pageMargins left="0.7" right="0.7" top="0.787401575" bottom="0.787401575" header="0.3" footer="0.3"/>
  <pageSetup orientation="portrait" paperSize="9" r:id="rId5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43"/>
  <sheetViews>
    <sheetView zoomScalePageLayoutView="0" workbookViewId="0" topLeftCell="A4">
      <selection activeCell="A15" sqref="A15:D29"/>
    </sheetView>
  </sheetViews>
  <sheetFormatPr defaultColWidth="9.00390625" defaultRowHeight="12.75"/>
  <cols>
    <col min="1" max="3" width="9.125" style="13" customWidth="1"/>
    <col min="4" max="4" width="9.375" style="13" bestFit="1" customWidth="1"/>
    <col min="5" max="5" width="27.375" style="13" customWidth="1"/>
    <col min="6" max="16384" width="9.125" style="13" customWidth="1"/>
  </cols>
  <sheetData>
    <row r="1" spans="1:8" ht="18">
      <c r="A1" s="286" t="s">
        <v>191</v>
      </c>
      <c r="B1" s="287"/>
      <c r="C1" s="287"/>
      <c r="D1" s="287"/>
      <c r="E1" s="287"/>
      <c r="F1" s="287"/>
      <c r="G1" s="287"/>
      <c r="H1" s="166"/>
    </row>
    <row r="2" spans="1:8" ht="12.75">
      <c r="A2" s="288"/>
      <c r="B2" s="288"/>
      <c r="C2" s="288"/>
      <c r="D2" s="288"/>
      <c r="E2" s="288"/>
      <c r="F2" s="288"/>
      <c r="G2" s="288"/>
      <c r="H2" s="288"/>
    </row>
    <row r="3" spans="1:8" ht="13.5" thickBot="1">
      <c r="A3" s="1112" t="s">
        <v>34</v>
      </c>
      <c r="B3" s="1112"/>
      <c r="C3" s="1112"/>
      <c r="D3" s="1112"/>
      <c r="E3" s="288"/>
      <c r="F3" s="1112" t="s">
        <v>35</v>
      </c>
      <c r="G3" s="1112"/>
      <c r="H3" s="1112"/>
    </row>
    <row r="4" spans="1:8" ht="21" thickBot="1">
      <c r="A4" s="1109" t="s">
        <v>184</v>
      </c>
      <c r="B4" s="1109"/>
      <c r="C4" s="1109"/>
      <c r="D4" s="1109"/>
      <c r="E4" s="288"/>
      <c r="F4" s="1116" t="s">
        <v>227</v>
      </c>
      <c r="G4" s="1116"/>
      <c r="H4" s="1116"/>
    </row>
    <row r="5" spans="1:8" ht="12.75">
      <c r="A5" s="288"/>
      <c r="B5" s="130"/>
      <c r="C5" s="130"/>
      <c r="D5" s="130"/>
      <c r="E5" s="288"/>
      <c r="F5" s="130"/>
      <c r="G5" s="130"/>
      <c r="H5" s="130"/>
    </row>
    <row r="6" spans="1:8" ht="12.75">
      <c r="A6" s="289" t="s">
        <v>36</v>
      </c>
      <c r="B6" s="288"/>
      <c r="C6" s="288"/>
      <c r="D6" s="288"/>
      <c r="E6" s="288"/>
      <c r="F6" s="288"/>
      <c r="G6" s="288"/>
      <c r="H6" s="288"/>
    </row>
    <row r="7" spans="1:8" ht="13.5" thickBot="1">
      <c r="A7" s="1112" t="s">
        <v>37</v>
      </c>
      <c r="B7" s="1112"/>
      <c r="C7" s="1112"/>
      <c r="D7" s="1112"/>
      <c r="E7" s="288"/>
      <c r="F7" s="288"/>
      <c r="G7" s="288"/>
      <c r="H7" s="288"/>
    </row>
    <row r="8" spans="1:8" ht="12.75">
      <c r="A8" s="1108" t="s">
        <v>38</v>
      </c>
      <c r="B8" s="1108"/>
      <c r="C8" s="290" t="s">
        <v>39</v>
      </c>
      <c r="D8" s="1110" t="s">
        <v>40</v>
      </c>
      <c r="E8" s="1110"/>
      <c r="F8" s="1117" t="s">
        <v>41</v>
      </c>
      <c r="G8" s="1117"/>
      <c r="H8" s="1117"/>
    </row>
    <row r="9" spans="1:8" ht="13.5" thickBot="1">
      <c r="A9" s="1113" t="s">
        <v>228</v>
      </c>
      <c r="B9" s="1114"/>
      <c r="C9" s="291" t="s">
        <v>49</v>
      </c>
      <c r="D9" s="1103" t="s">
        <v>229</v>
      </c>
      <c r="E9" s="1115" t="s">
        <v>230</v>
      </c>
      <c r="F9" s="1111">
        <v>776353033</v>
      </c>
      <c r="G9" s="1111"/>
      <c r="H9" s="1111"/>
    </row>
    <row r="10" spans="1:8" ht="13.5" thickBot="1">
      <c r="A10" s="1112" t="s">
        <v>42</v>
      </c>
      <c r="B10" s="1112"/>
      <c r="C10" s="1112"/>
      <c r="D10" s="1112"/>
      <c r="E10" s="288"/>
      <c r="F10" s="288"/>
      <c r="G10" s="288"/>
      <c r="H10" s="288"/>
    </row>
    <row r="11" spans="1:8" ht="12.75">
      <c r="A11" s="1108" t="s">
        <v>38</v>
      </c>
      <c r="B11" s="1108"/>
      <c r="C11" s="290" t="s">
        <v>39</v>
      </c>
      <c r="D11" s="1110" t="s">
        <v>40</v>
      </c>
      <c r="E11" s="1110"/>
      <c r="F11" s="1117" t="s">
        <v>41</v>
      </c>
      <c r="G11" s="1117"/>
      <c r="H11" s="1117"/>
    </row>
    <row r="12" spans="1:8" ht="13.5" thickBot="1">
      <c r="A12" s="1114" t="s">
        <v>159</v>
      </c>
      <c r="B12" s="1114"/>
      <c r="C12" s="291" t="s">
        <v>14</v>
      </c>
      <c r="D12" s="1103" t="s">
        <v>231</v>
      </c>
      <c r="E12" s="1115" t="s">
        <v>232</v>
      </c>
      <c r="F12" s="1111">
        <v>777941616</v>
      </c>
      <c r="G12" s="1111"/>
      <c r="H12" s="1111"/>
    </row>
    <row r="13" spans="1:8" ht="12.75">
      <c r="A13" s="288"/>
      <c r="B13" s="288"/>
      <c r="C13" s="288"/>
      <c r="D13" s="130"/>
      <c r="E13" s="130"/>
      <c r="F13" s="130"/>
      <c r="G13" s="130"/>
      <c r="H13" s="130"/>
    </row>
    <row r="14" spans="1:8" ht="13.5" thickBot="1">
      <c r="A14" s="289" t="s">
        <v>43</v>
      </c>
      <c r="B14" s="288"/>
      <c r="C14" s="288"/>
      <c r="D14" s="288"/>
      <c r="E14" s="288"/>
      <c r="F14" s="288"/>
      <c r="G14" s="288"/>
      <c r="H14" s="288"/>
    </row>
    <row r="15" spans="1:8" ht="12.75">
      <c r="A15" s="793">
        <v>19</v>
      </c>
      <c r="B15" s="794" t="s">
        <v>156</v>
      </c>
      <c r="C15" s="795" t="s">
        <v>65</v>
      </c>
      <c r="D15" s="796">
        <v>920424</v>
      </c>
      <c r="E15" s="792"/>
      <c r="F15" s="295"/>
      <c r="G15" s="295"/>
      <c r="H15" s="140"/>
    </row>
    <row r="16" spans="1:8" ht="12.75">
      <c r="A16" s="797">
        <v>66</v>
      </c>
      <c r="B16" s="437" t="s">
        <v>312</v>
      </c>
      <c r="C16" s="125" t="s">
        <v>22</v>
      </c>
      <c r="D16" s="798">
        <v>890910</v>
      </c>
      <c r="E16" s="792"/>
      <c r="F16" s="295"/>
      <c r="G16" s="295"/>
      <c r="H16" s="140"/>
    </row>
    <row r="17" spans="1:8" ht="12.75">
      <c r="A17" s="797">
        <v>4</v>
      </c>
      <c r="B17" s="437" t="s">
        <v>143</v>
      </c>
      <c r="C17" s="125" t="s">
        <v>54</v>
      </c>
      <c r="D17" s="798">
        <v>920204</v>
      </c>
      <c r="E17" s="792"/>
      <c r="F17" s="295"/>
      <c r="G17" s="295"/>
      <c r="H17" s="140"/>
    </row>
    <row r="18" spans="1:8" ht="12.75">
      <c r="A18" s="797">
        <v>33</v>
      </c>
      <c r="B18" s="437" t="s">
        <v>134</v>
      </c>
      <c r="C18" s="125" t="s">
        <v>66</v>
      </c>
      <c r="D18" s="798">
        <v>810624</v>
      </c>
      <c r="E18" s="792"/>
      <c r="F18" s="295"/>
      <c r="G18" s="295"/>
      <c r="H18" s="140"/>
    </row>
    <row r="19" spans="1:8" ht="12.75">
      <c r="A19" s="797">
        <v>63</v>
      </c>
      <c r="B19" s="370" t="s">
        <v>233</v>
      </c>
      <c r="C19" s="371" t="s">
        <v>19</v>
      </c>
      <c r="D19" s="799">
        <v>631112</v>
      </c>
      <c r="E19" s="792"/>
      <c r="F19" s="295"/>
      <c r="G19" s="295"/>
      <c r="H19" s="140"/>
    </row>
    <row r="20" spans="1:8" ht="12.75">
      <c r="A20" s="797">
        <v>88</v>
      </c>
      <c r="B20" s="370" t="s">
        <v>233</v>
      </c>
      <c r="C20" s="371" t="s">
        <v>16</v>
      </c>
      <c r="D20" s="799">
        <v>880713</v>
      </c>
      <c r="E20" s="792"/>
      <c r="F20" s="295"/>
      <c r="G20" s="295"/>
      <c r="H20" s="140"/>
    </row>
    <row r="21" spans="1:8" ht="12.75">
      <c r="A21" s="797">
        <v>68</v>
      </c>
      <c r="B21" s="370" t="s">
        <v>234</v>
      </c>
      <c r="C21" s="371" t="s">
        <v>61</v>
      </c>
      <c r="D21" s="799">
        <v>800708</v>
      </c>
      <c r="E21" s="792"/>
      <c r="F21" s="295"/>
      <c r="G21" s="295"/>
      <c r="H21" s="140"/>
    </row>
    <row r="22" spans="1:8" ht="12.75">
      <c r="A22" s="797">
        <v>82</v>
      </c>
      <c r="B22" s="437" t="s">
        <v>133</v>
      </c>
      <c r="C22" s="125" t="s">
        <v>275</v>
      </c>
      <c r="D22" s="798">
        <v>911018</v>
      </c>
      <c r="E22" s="792"/>
      <c r="F22" s="295"/>
      <c r="G22" s="295"/>
      <c r="H22" s="140"/>
    </row>
    <row r="23" spans="1:8" ht="12.75">
      <c r="A23" s="797"/>
      <c r="B23" s="370" t="s">
        <v>67</v>
      </c>
      <c r="C23" s="371" t="s">
        <v>33</v>
      </c>
      <c r="D23" s="799">
        <v>640911</v>
      </c>
      <c r="E23" s="792"/>
      <c r="F23" s="295"/>
      <c r="G23" s="295"/>
      <c r="H23" s="140"/>
    </row>
    <row r="24" spans="1:8" ht="12.75">
      <c r="A24" s="797">
        <v>91</v>
      </c>
      <c r="B24" s="370" t="s">
        <v>114</v>
      </c>
      <c r="C24" s="371" t="s">
        <v>76</v>
      </c>
      <c r="D24" s="799">
        <v>711028</v>
      </c>
      <c r="E24" s="792"/>
      <c r="F24" s="295"/>
      <c r="G24" s="295"/>
      <c r="H24" s="140"/>
    </row>
    <row r="25" spans="1:8" ht="12.75">
      <c r="A25" s="800"/>
      <c r="B25" s="125" t="s">
        <v>277</v>
      </c>
      <c r="C25" s="125" t="s">
        <v>278</v>
      </c>
      <c r="D25" s="801">
        <v>990515</v>
      </c>
      <c r="E25" s="792"/>
      <c r="F25" s="295"/>
      <c r="G25" s="295"/>
      <c r="H25" s="140"/>
    </row>
    <row r="26" spans="1:8" ht="12.75">
      <c r="A26" s="800">
        <v>77</v>
      </c>
      <c r="B26" s="125" t="s">
        <v>274</v>
      </c>
      <c r="C26" s="125" t="s">
        <v>49</v>
      </c>
      <c r="D26" s="801">
        <v>770109</v>
      </c>
      <c r="E26" s="66"/>
      <c r="F26" s="66"/>
      <c r="G26" s="66"/>
      <c r="H26" s="288"/>
    </row>
    <row r="27" spans="1:8" ht="12.75">
      <c r="A27" s="800"/>
      <c r="B27" s="125" t="s">
        <v>387</v>
      </c>
      <c r="C27" s="125" t="s">
        <v>32</v>
      </c>
      <c r="D27" s="801"/>
      <c r="E27" s="66"/>
      <c r="F27" s="66"/>
      <c r="G27" s="66"/>
      <c r="H27" s="288"/>
    </row>
    <row r="28" spans="1:8" ht="13.5" thickBot="1">
      <c r="A28" s="890"/>
      <c r="B28" s="803" t="s">
        <v>586</v>
      </c>
      <c r="C28" s="803" t="s">
        <v>60</v>
      </c>
      <c r="D28" s="804"/>
      <c r="E28" s="66"/>
      <c r="F28" s="66"/>
      <c r="G28" s="66"/>
      <c r="H28" s="288"/>
    </row>
    <row r="29" spans="1:8" ht="12.75">
      <c r="A29" s="140"/>
      <c r="B29" s="889" t="s">
        <v>668</v>
      </c>
      <c r="C29" s="853" t="s">
        <v>32</v>
      </c>
      <c r="D29" s="888"/>
      <c r="E29" s="288"/>
      <c r="F29" s="288"/>
      <c r="G29" s="288"/>
      <c r="H29" s="288"/>
    </row>
    <row r="30" spans="1:8" ht="12.75">
      <c r="A30" s="140"/>
      <c r="B30" s="886"/>
      <c r="C30" s="887"/>
      <c r="D30" s="439"/>
      <c r="E30" s="288"/>
      <c r="F30" s="288"/>
      <c r="G30" s="288"/>
      <c r="H30" s="288"/>
    </row>
    <row r="31" spans="1:8" ht="12.75">
      <c r="A31" s="288"/>
      <c r="B31" s="886"/>
      <c r="C31" s="887"/>
      <c r="D31" s="439"/>
      <c r="E31" s="288"/>
      <c r="F31" s="288"/>
      <c r="G31" s="288"/>
      <c r="H31" s="288"/>
    </row>
    <row r="32" spans="1:8" ht="12.75">
      <c r="A32" s="1112" t="s">
        <v>45</v>
      </c>
      <c r="B32" s="1112"/>
      <c r="C32" s="1112"/>
      <c r="D32" s="1112"/>
      <c r="E32" s="288"/>
      <c r="F32" s="288"/>
      <c r="G32" s="288"/>
      <c r="H32" s="288"/>
    </row>
    <row r="33" spans="1:8" ht="13.5" thickBot="1">
      <c r="A33" s="296" t="s">
        <v>44</v>
      </c>
      <c r="B33" s="297" t="s">
        <v>38</v>
      </c>
      <c r="C33" s="298" t="s">
        <v>39</v>
      </c>
      <c r="D33" s="299" t="s">
        <v>236</v>
      </c>
      <c r="E33" s="288"/>
      <c r="F33" s="300" t="s">
        <v>46</v>
      </c>
      <c r="G33" s="288"/>
      <c r="H33" s="288"/>
    </row>
    <row r="34" spans="1:8" ht="13.5" thickBot="1">
      <c r="A34" s="294">
        <v>79</v>
      </c>
      <c r="B34" s="292" t="s">
        <v>159</v>
      </c>
      <c r="C34" s="293" t="s">
        <v>14</v>
      </c>
      <c r="D34" s="301">
        <v>790131</v>
      </c>
      <c r="E34" s="288"/>
      <c r="F34" s="1118" t="s">
        <v>237</v>
      </c>
      <c r="G34" s="1118"/>
      <c r="H34" s="1118"/>
    </row>
    <row r="35" spans="1:8" ht="13.5" thickBot="1">
      <c r="A35" s="129"/>
      <c r="B35" s="302"/>
      <c r="C35" s="303"/>
      <c r="D35" s="125"/>
      <c r="E35" s="288"/>
      <c r="F35" s="1118"/>
      <c r="G35" s="1118"/>
      <c r="H35" s="1118"/>
    </row>
    <row r="36" spans="1:8" ht="12.75">
      <c r="A36" s="288"/>
      <c r="B36" s="288"/>
      <c r="C36" s="288"/>
      <c r="D36" s="288"/>
      <c r="E36" s="288"/>
      <c r="F36" s="288"/>
      <c r="G36" s="288"/>
      <c r="H36" s="288"/>
    </row>
    <row r="37" spans="1:8" ht="12.75">
      <c r="A37" s="1119"/>
      <c r="B37" s="1119"/>
      <c r="C37" s="1119"/>
      <c r="D37" s="1119"/>
      <c r="E37" s="1119"/>
      <c r="F37" s="1119"/>
      <c r="G37" s="1119"/>
      <c r="H37" s="1119"/>
    </row>
    <row r="38" spans="1:8" ht="12.75">
      <c r="A38" s="1119"/>
      <c r="B38" s="1119"/>
      <c r="C38" s="1119"/>
      <c r="D38" s="1119"/>
      <c r="E38" s="1119"/>
      <c r="F38" s="1119"/>
      <c r="G38" s="1119"/>
      <c r="H38" s="1119"/>
    </row>
    <row r="42" spans="4:8" ht="12.75">
      <c r="D42" s="304"/>
      <c r="E42" s="304"/>
      <c r="F42" s="304"/>
      <c r="G42" s="304"/>
      <c r="H42" s="304"/>
    </row>
    <row r="43" spans="4:8" ht="12.75">
      <c r="D43" s="288"/>
      <c r="E43" s="305" t="s">
        <v>56</v>
      </c>
      <c r="F43" s="288"/>
      <c r="G43" s="288"/>
      <c r="H43" s="288"/>
    </row>
  </sheetData>
  <sheetProtection/>
  <mergeCells count="21">
    <mergeCell ref="A37:H38"/>
    <mergeCell ref="A10:D10"/>
    <mergeCell ref="A11:B11"/>
    <mergeCell ref="D11:E11"/>
    <mergeCell ref="F11:H11"/>
    <mergeCell ref="D12:E12"/>
    <mergeCell ref="A7:D7"/>
    <mergeCell ref="F12:H12"/>
    <mergeCell ref="A12:B12"/>
    <mergeCell ref="F8:H8"/>
    <mergeCell ref="F34:H35"/>
    <mergeCell ref="A32:D32"/>
    <mergeCell ref="A8:B8"/>
    <mergeCell ref="A4:D4"/>
    <mergeCell ref="D8:E8"/>
    <mergeCell ref="F9:H9"/>
    <mergeCell ref="A3:D3"/>
    <mergeCell ref="F3:H3"/>
    <mergeCell ref="A9:B9"/>
    <mergeCell ref="D9:E9"/>
    <mergeCell ref="F4:H4"/>
  </mergeCells>
  <hyperlinks>
    <hyperlink ref="D9" r:id="rId1" display="Babas.D@seznam.cz"/>
    <hyperlink ref="E9" r:id="rId2" display="mailto:martin.neoral@centrum.cz"/>
    <hyperlink ref="D12" r:id="rId3" display="micias@seznam.cz"/>
    <hyperlink ref="E12" r:id="rId4" display="mailto:ready123@seznam.cz"/>
  </hyperlinks>
  <printOptions/>
  <pageMargins left="0.7" right="0.7" top="0.787401575" bottom="0.787401575" header="0.3" footer="0.3"/>
  <pageSetup orientation="portrait" paperSize="9" r:id="rId5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F56"/>
  <sheetViews>
    <sheetView zoomScalePageLayoutView="0" workbookViewId="0" topLeftCell="A1">
      <selection activeCell="A5" sqref="A5:C16"/>
    </sheetView>
  </sheetViews>
  <sheetFormatPr defaultColWidth="9.00390625" defaultRowHeight="12.75"/>
  <cols>
    <col min="1" max="1" width="9.125" style="122" customWidth="1"/>
    <col min="2" max="3" width="9.125" style="1" customWidth="1"/>
    <col min="4" max="4" width="9.25390625" style="1" customWidth="1"/>
    <col min="5" max="5" width="9.125" style="1" customWidth="1"/>
    <col min="6" max="6" width="14.75390625" style="1" customWidth="1"/>
    <col min="7" max="7" width="9.125" style="1" customWidth="1"/>
    <col min="8" max="8" width="16.25390625" style="1" customWidth="1"/>
    <col min="9" max="16384" width="9.125" style="1" customWidth="1"/>
  </cols>
  <sheetData>
    <row r="1" spans="1:4" s="120" customFormat="1" ht="31.5">
      <c r="A1" s="358"/>
      <c r="D1" s="308" t="s">
        <v>242</v>
      </c>
    </row>
    <row r="2" spans="1:4" s="120" customFormat="1" ht="12.75">
      <c r="A2" s="358"/>
      <c r="D2" s="309" t="s">
        <v>243</v>
      </c>
    </row>
    <row r="3" spans="1:4" s="120" customFormat="1" ht="12.75">
      <c r="A3" s="358"/>
      <c r="D3" s="309" t="s">
        <v>244</v>
      </c>
    </row>
    <row r="4" spans="1:4" s="120" customFormat="1" ht="12.75">
      <c r="A4" s="358"/>
      <c r="D4" s="309"/>
    </row>
    <row r="5" spans="1:5" s="120" customFormat="1" ht="15">
      <c r="A5" s="28">
        <v>33</v>
      </c>
      <c r="B5" s="24" t="s">
        <v>149</v>
      </c>
      <c r="C5" s="24" t="s">
        <v>22</v>
      </c>
      <c r="D5" s="24">
        <v>851130</v>
      </c>
      <c r="E5" s="60" t="s">
        <v>590</v>
      </c>
    </row>
    <row r="6" spans="1:5" s="120" customFormat="1" ht="15">
      <c r="A6" s="28">
        <v>3</v>
      </c>
      <c r="B6" s="24" t="s">
        <v>153</v>
      </c>
      <c r="C6" s="24" t="s">
        <v>33</v>
      </c>
      <c r="D6" s="24">
        <v>610818</v>
      </c>
      <c r="E6" s="60" t="s">
        <v>590</v>
      </c>
    </row>
    <row r="7" spans="1:5" s="120" customFormat="1" ht="15">
      <c r="A7" s="28">
        <v>84</v>
      </c>
      <c r="B7" s="24" t="s">
        <v>245</v>
      </c>
      <c r="C7" s="24" t="s">
        <v>49</v>
      </c>
      <c r="D7" s="24">
        <v>840911</v>
      </c>
      <c r="E7" s="60" t="s">
        <v>590</v>
      </c>
    </row>
    <row r="8" spans="1:5" s="120" customFormat="1" ht="15">
      <c r="A8" s="28"/>
      <c r="B8" s="24" t="s">
        <v>80</v>
      </c>
      <c r="C8" s="24" t="s">
        <v>28</v>
      </c>
      <c r="D8" s="24">
        <v>880722</v>
      </c>
      <c r="E8" s="60" t="s">
        <v>590</v>
      </c>
    </row>
    <row r="9" spans="1:5" s="120" customFormat="1" ht="15">
      <c r="A9" s="28">
        <v>93</v>
      </c>
      <c r="B9" s="24" t="s">
        <v>551</v>
      </c>
      <c r="C9" s="24" t="s">
        <v>14</v>
      </c>
      <c r="D9" s="24">
        <v>801227</v>
      </c>
      <c r="E9" s="60" t="s">
        <v>590</v>
      </c>
    </row>
    <row r="10" spans="1:5" ht="15">
      <c r="A10" s="28">
        <v>94</v>
      </c>
      <c r="B10" s="24" t="s">
        <v>552</v>
      </c>
      <c r="C10" s="24" t="s">
        <v>49</v>
      </c>
      <c r="D10" s="24">
        <v>850704</v>
      </c>
      <c r="E10" s="60" t="s">
        <v>590</v>
      </c>
    </row>
    <row r="11" spans="1:5" ht="15">
      <c r="A11" s="28">
        <v>10</v>
      </c>
      <c r="B11" s="24" t="s">
        <v>132</v>
      </c>
      <c r="C11" s="24" t="s">
        <v>21</v>
      </c>
      <c r="D11" s="24">
        <v>750709</v>
      </c>
      <c r="E11" s="60" t="s">
        <v>590</v>
      </c>
    </row>
    <row r="12" spans="1:5" ht="15">
      <c r="A12" s="28"/>
      <c r="B12" s="24" t="s">
        <v>553</v>
      </c>
      <c r="C12" s="24" t="s">
        <v>49</v>
      </c>
      <c r="D12" s="24"/>
      <c r="E12" s="60" t="s">
        <v>590</v>
      </c>
    </row>
    <row r="13" spans="1:5" ht="15">
      <c r="A13" s="28"/>
      <c r="B13" s="24" t="s">
        <v>218</v>
      </c>
      <c r="C13" s="24" t="s">
        <v>23</v>
      </c>
      <c r="D13" s="24"/>
      <c r="E13" s="60" t="s">
        <v>590</v>
      </c>
    </row>
    <row r="14" spans="1:5" ht="15">
      <c r="A14" s="28"/>
      <c r="B14" s="24" t="s">
        <v>554</v>
      </c>
      <c r="C14" s="24" t="s">
        <v>23</v>
      </c>
      <c r="D14" s="24">
        <v>820524</v>
      </c>
      <c r="E14" s="60" t="s">
        <v>590</v>
      </c>
    </row>
    <row r="15" spans="1:5" ht="15.75" thickBot="1">
      <c r="A15" s="28">
        <v>13</v>
      </c>
      <c r="B15" s="831" t="s">
        <v>151</v>
      </c>
      <c r="C15" s="831" t="s">
        <v>49</v>
      </c>
      <c r="D15" s="832">
        <v>780408</v>
      </c>
      <c r="E15" s="60" t="s">
        <v>590</v>
      </c>
    </row>
    <row r="16" spans="1:5" ht="15">
      <c r="A16" s="28"/>
      <c r="B16" s="921" t="s">
        <v>679</v>
      </c>
      <c r="C16" s="921" t="s">
        <v>27</v>
      </c>
      <c r="D16" s="160"/>
      <c r="E16" s="60" t="s">
        <v>590</v>
      </c>
    </row>
    <row r="17" spans="1:5" ht="15">
      <c r="A17" s="28"/>
      <c r="B17" s="24"/>
      <c r="C17" s="24"/>
      <c r="D17" s="24"/>
      <c r="E17" s="60" t="s">
        <v>590</v>
      </c>
    </row>
    <row r="18" spans="1:4" ht="12.75">
      <c r="A18" s="28"/>
      <c r="B18" s="24"/>
      <c r="C18" s="24"/>
      <c r="D18" s="24"/>
    </row>
    <row r="19" spans="1:4" ht="12.75">
      <c r="A19" s="28"/>
      <c r="B19" s="24"/>
      <c r="C19" s="24"/>
      <c r="D19" s="24"/>
    </row>
    <row r="22" ht="12.75">
      <c r="A22" s="122" t="s">
        <v>504</v>
      </c>
    </row>
    <row r="24" spans="1:6" ht="12.75">
      <c r="A24" s="122" t="s">
        <v>34</v>
      </c>
      <c r="F24" s="1" t="s">
        <v>35</v>
      </c>
    </row>
    <row r="25" spans="1:6" ht="12.75">
      <c r="A25" s="122" t="s">
        <v>547</v>
      </c>
      <c r="F25" s="1" t="s">
        <v>548</v>
      </c>
    </row>
    <row r="27" ht="12.75">
      <c r="A27" s="122" t="s">
        <v>36</v>
      </c>
    </row>
    <row r="28" ht="12.75">
      <c r="A28" s="122" t="s">
        <v>37</v>
      </c>
    </row>
    <row r="29" spans="1:6" ht="12.75">
      <c r="A29" s="122" t="s">
        <v>38</v>
      </c>
      <c r="C29" s="1" t="s">
        <v>39</v>
      </c>
      <c r="D29" s="1" t="s">
        <v>40</v>
      </c>
      <c r="F29" s="1" t="s">
        <v>41</v>
      </c>
    </row>
    <row r="30" spans="1:6" ht="12.75">
      <c r="A30" s="122" t="s">
        <v>149</v>
      </c>
      <c r="C30" s="1" t="s">
        <v>22</v>
      </c>
      <c r="D30" s="1" t="s">
        <v>549</v>
      </c>
      <c r="F30" s="1">
        <v>776000617</v>
      </c>
    </row>
    <row r="31" ht="12.75">
      <c r="A31" s="122" t="s">
        <v>42</v>
      </c>
    </row>
    <row r="32" spans="1:6" ht="12.75">
      <c r="A32" s="122" t="s">
        <v>38</v>
      </c>
      <c r="C32" s="1" t="s">
        <v>39</v>
      </c>
      <c r="D32" s="1" t="s">
        <v>40</v>
      </c>
      <c r="F32" s="1" t="s">
        <v>41</v>
      </c>
    </row>
    <row r="33" spans="1:6" ht="12.75">
      <c r="A33" s="122" t="s">
        <v>153</v>
      </c>
      <c r="C33" s="1" t="s">
        <v>33</v>
      </c>
      <c r="D33" s="1" t="s">
        <v>550</v>
      </c>
      <c r="F33" s="1">
        <v>777201218</v>
      </c>
    </row>
    <row r="35" ht="12.75">
      <c r="A35" s="122" t="s">
        <v>43</v>
      </c>
    </row>
    <row r="37" spans="1:4" ht="12.75">
      <c r="A37" s="122" t="s">
        <v>44</v>
      </c>
      <c r="B37" s="1" t="s">
        <v>38</v>
      </c>
      <c r="C37" s="1" t="s">
        <v>39</v>
      </c>
      <c r="D37" s="1" t="s">
        <v>157</v>
      </c>
    </row>
    <row r="38" spans="1:4" ht="12.75">
      <c r="A38" s="28">
        <v>33</v>
      </c>
      <c r="B38" s="24" t="s">
        <v>149</v>
      </c>
      <c r="C38" s="24" t="s">
        <v>22</v>
      </c>
      <c r="D38" s="24">
        <v>851130</v>
      </c>
    </row>
    <row r="39" spans="1:4" ht="12.75">
      <c r="A39" s="28">
        <v>3</v>
      </c>
      <c r="B39" s="24" t="s">
        <v>153</v>
      </c>
      <c r="C39" s="24" t="s">
        <v>33</v>
      </c>
      <c r="D39" s="24">
        <v>610818</v>
      </c>
    </row>
    <row r="40" spans="1:4" ht="12.75">
      <c r="A40" s="28">
        <v>84</v>
      </c>
      <c r="B40" s="24" t="s">
        <v>245</v>
      </c>
      <c r="C40" s="24" t="s">
        <v>49</v>
      </c>
      <c r="D40" s="24">
        <v>840911</v>
      </c>
    </row>
    <row r="41" spans="1:4" ht="12.75">
      <c r="A41" s="28"/>
      <c r="B41" s="24" t="s">
        <v>80</v>
      </c>
      <c r="C41" s="24" t="s">
        <v>28</v>
      </c>
      <c r="D41" s="24">
        <v>880722</v>
      </c>
    </row>
    <row r="42" spans="1:4" ht="12.75">
      <c r="A42" s="28">
        <v>93</v>
      </c>
      <c r="B42" s="24" t="s">
        <v>551</v>
      </c>
      <c r="C42" s="24" t="s">
        <v>14</v>
      </c>
      <c r="D42" s="24">
        <v>801227</v>
      </c>
    </row>
    <row r="43" spans="1:4" ht="12.75">
      <c r="A43" s="28">
        <v>94</v>
      </c>
      <c r="B43" s="24" t="s">
        <v>552</v>
      </c>
      <c r="C43" s="24" t="s">
        <v>49</v>
      </c>
      <c r="D43" s="24">
        <v>850704</v>
      </c>
    </row>
    <row r="44" spans="1:4" ht="12.75">
      <c r="A44" s="28">
        <v>10</v>
      </c>
      <c r="B44" s="24" t="s">
        <v>132</v>
      </c>
      <c r="C44" s="24" t="s">
        <v>21</v>
      </c>
      <c r="D44" s="24">
        <v>750709</v>
      </c>
    </row>
    <row r="45" spans="1:4" ht="12.75">
      <c r="A45" s="28"/>
      <c r="B45" s="24" t="s">
        <v>553</v>
      </c>
      <c r="C45" s="24" t="s">
        <v>49</v>
      </c>
      <c r="D45" s="24"/>
    </row>
    <row r="46" spans="1:4" ht="12.75">
      <c r="A46" s="28"/>
      <c r="B46" s="24" t="s">
        <v>218</v>
      </c>
      <c r="C46" s="24" t="s">
        <v>23</v>
      </c>
      <c r="D46" s="24"/>
    </row>
    <row r="47" spans="1:4" ht="12.75">
      <c r="A47" s="28"/>
      <c r="B47" s="24" t="s">
        <v>554</v>
      </c>
      <c r="C47" s="24" t="s">
        <v>23</v>
      </c>
      <c r="D47" s="24">
        <v>820524</v>
      </c>
    </row>
    <row r="48" spans="1:4" ht="12.75">
      <c r="A48" s="28"/>
      <c r="B48" s="426" t="s">
        <v>151</v>
      </c>
      <c r="C48" s="426" t="s">
        <v>49</v>
      </c>
      <c r="D48" s="24"/>
    </row>
    <row r="49" spans="1:4" ht="12.75">
      <c r="A49" s="28"/>
      <c r="B49" s="24"/>
      <c r="C49" s="24"/>
      <c r="D49" s="24"/>
    </row>
    <row r="50" spans="1:4" ht="12.75">
      <c r="A50" s="28"/>
      <c r="B50" s="24"/>
      <c r="C50" s="24"/>
      <c r="D50" s="24"/>
    </row>
    <row r="51" spans="1:4" ht="12.75">
      <c r="A51" s="28"/>
      <c r="B51" s="24"/>
      <c r="C51" s="24"/>
      <c r="D51" s="24"/>
    </row>
    <row r="54" ht="12.75">
      <c r="A54" s="122" t="s">
        <v>45</v>
      </c>
    </row>
    <row r="55" spans="2:6" ht="12.75">
      <c r="B55" s="1" t="s">
        <v>104</v>
      </c>
      <c r="C55" s="1" t="s">
        <v>14</v>
      </c>
      <c r="F55" s="1" t="s">
        <v>46</v>
      </c>
    </row>
    <row r="56" spans="2:6" ht="12.75">
      <c r="B56" s="1" t="s">
        <v>220</v>
      </c>
      <c r="D56" s="1" t="s">
        <v>70</v>
      </c>
      <c r="F56" s="1" t="s">
        <v>555</v>
      </c>
    </row>
  </sheetData>
  <sheetProtection/>
  <hyperlinks>
    <hyperlink ref="D2" r:id="rId1" display="mailto:jajkovo@email.cz"/>
    <hyperlink ref="D3" r:id="rId2" display="mailto:tiskarna@dobel.cz"/>
  </hyperlinks>
  <printOptions/>
  <pageMargins left="0.7" right="0.7" top="0.787401575" bottom="0.787401575" header="0.3" footer="0.3"/>
  <pageSetup orientation="portrait" paperSize="9" r:id="rId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26"/>
  <sheetViews>
    <sheetView zoomScalePageLayoutView="0" workbookViewId="0" topLeftCell="A1">
      <selection activeCell="A15" sqref="A15:C24"/>
    </sheetView>
  </sheetViews>
  <sheetFormatPr defaultColWidth="9.00390625" defaultRowHeight="12.75"/>
  <cols>
    <col min="1" max="4" width="9.125" style="13" customWidth="1"/>
    <col min="5" max="5" width="15.75390625" style="13" customWidth="1"/>
    <col min="6" max="6" width="11.875" style="13" customWidth="1"/>
    <col min="7" max="7" width="10.00390625" style="13" bestFit="1" customWidth="1"/>
    <col min="8" max="16384" width="9.125" style="13" customWidth="1"/>
  </cols>
  <sheetData>
    <row r="1" spans="1:8" ht="15">
      <c r="A1" s="1124" t="s">
        <v>556</v>
      </c>
      <c r="B1" s="1124"/>
      <c r="C1" s="1124"/>
      <c r="D1" s="1124"/>
      <c r="E1" s="1124"/>
      <c r="F1" s="756"/>
      <c r="G1" s="756"/>
      <c r="H1" s="756"/>
    </row>
    <row r="2" spans="1:8" ht="12.75">
      <c r="A2" s="133"/>
      <c r="B2" s="133"/>
      <c r="C2" s="133"/>
      <c r="D2" s="134"/>
      <c r="E2" s="133"/>
      <c r="F2" s="133"/>
      <c r="G2" s="133"/>
      <c r="H2" s="133"/>
    </row>
    <row r="3" spans="1:8" ht="15">
      <c r="A3" s="1125" t="s">
        <v>557</v>
      </c>
      <c r="B3" s="1125"/>
      <c r="C3" s="756"/>
      <c r="D3" s="756"/>
      <c r="E3" s="756"/>
      <c r="F3" s="756"/>
      <c r="G3" s="756"/>
      <c r="H3" s="756"/>
    </row>
    <row r="4" spans="1:8" ht="15">
      <c r="A4" s="1126" t="s">
        <v>334</v>
      </c>
      <c r="B4" s="1126"/>
      <c r="C4" s="1126"/>
      <c r="D4" s="756"/>
      <c r="E4" s="756"/>
      <c r="F4" s="756"/>
      <c r="G4" s="756"/>
      <c r="H4" s="756"/>
    </row>
    <row r="5" spans="1:8" ht="12.75">
      <c r="A5" s="133"/>
      <c r="B5" s="157"/>
      <c r="C5" s="157"/>
      <c r="D5" s="135"/>
      <c r="E5" s="133"/>
      <c r="F5" s="157"/>
      <c r="G5" s="157"/>
      <c r="H5" s="157"/>
    </row>
    <row r="6" spans="1:8" ht="15">
      <c r="A6" s="1127" t="s">
        <v>558</v>
      </c>
      <c r="B6" s="1127"/>
      <c r="C6" s="1127"/>
      <c r="D6" s="756"/>
      <c r="E6" s="756"/>
      <c r="F6" s="756"/>
      <c r="G6" s="756"/>
      <c r="H6" s="756"/>
    </row>
    <row r="7" spans="1:8" ht="15">
      <c r="A7" s="757" t="s">
        <v>38</v>
      </c>
      <c r="B7" s="758"/>
      <c r="C7" s="758" t="s">
        <v>39</v>
      </c>
      <c r="D7" s="757" t="s">
        <v>40</v>
      </c>
      <c r="E7" s="757"/>
      <c r="F7" s="757"/>
      <c r="G7" s="757" t="s">
        <v>41</v>
      </c>
      <c r="H7" s="757"/>
    </row>
    <row r="8" spans="1:8" ht="15">
      <c r="A8" s="757" t="s">
        <v>559</v>
      </c>
      <c r="B8" s="757"/>
      <c r="C8" s="757" t="s">
        <v>16</v>
      </c>
      <c r="D8" s="1122" t="s">
        <v>560</v>
      </c>
      <c r="E8" s="1122"/>
      <c r="F8" s="757"/>
      <c r="G8" s="1123">
        <v>733267269</v>
      </c>
      <c r="H8" s="1122"/>
    </row>
    <row r="9" spans="1:8" ht="15">
      <c r="A9" s="1120" t="s">
        <v>561</v>
      </c>
      <c r="B9" s="1120"/>
      <c r="C9" s="1120"/>
      <c r="D9" s="756"/>
      <c r="E9" s="756"/>
      <c r="F9" s="756"/>
      <c r="G9" s="756"/>
      <c r="H9" s="756"/>
    </row>
    <row r="10" spans="1:8" ht="15">
      <c r="A10" s="757" t="s">
        <v>38</v>
      </c>
      <c r="B10" s="757"/>
      <c r="C10" s="757" t="s">
        <v>39</v>
      </c>
      <c r="D10" s="757" t="s">
        <v>40</v>
      </c>
      <c r="E10" s="757"/>
      <c r="F10" s="757"/>
      <c r="G10" s="757" t="s">
        <v>41</v>
      </c>
      <c r="H10" s="757"/>
    </row>
    <row r="11" spans="1:8" ht="15">
      <c r="A11" s="757" t="s">
        <v>146</v>
      </c>
      <c r="B11" s="757"/>
      <c r="C11" s="757" t="s">
        <v>22</v>
      </c>
      <c r="D11" s="1121" t="s">
        <v>562</v>
      </c>
      <c r="E11" s="1122"/>
      <c r="F11" s="1122"/>
      <c r="G11" s="1123">
        <v>777917254</v>
      </c>
      <c r="H11" s="1122"/>
    </row>
    <row r="12" spans="1:8" ht="13.5" thickBot="1">
      <c r="A12" s="199"/>
      <c r="B12" s="200"/>
      <c r="C12" s="201"/>
      <c r="D12" s="440"/>
      <c r="E12" s="200"/>
      <c r="F12" s="200"/>
      <c r="G12" s="200"/>
      <c r="H12" s="204"/>
    </row>
    <row r="13" spans="1:8" ht="15">
      <c r="A13" s="759" t="s">
        <v>563</v>
      </c>
      <c r="B13" s="760"/>
      <c r="C13" s="756"/>
      <c r="D13" s="756"/>
      <c r="E13" s="756"/>
      <c r="F13" s="756"/>
      <c r="G13" s="756"/>
      <c r="H13" s="756"/>
    </row>
    <row r="14" spans="1:8" ht="15">
      <c r="A14" s="761" t="s">
        <v>564</v>
      </c>
      <c r="B14" s="761" t="s">
        <v>38</v>
      </c>
      <c r="C14" s="761" t="s">
        <v>39</v>
      </c>
      <c r="D14" s="761" t="s">
        <v>92</v>
      </c>
      <c r="E14" s="761"/>
      <c r="F14" s="757"/>
      <c r="G14" s="756"/>
      <c r="H14" s="756"/>
    </row>
    <row r="15" spans="1:8" ht="15">
      <c r="A15" s="757">
        <v>68</v>
      </c>
      <c r="B15" s="761" t="s">
        <v>559</v>
      </c>
      <c r="C15" s="761" t="s">
        <v>16</v>
      </c>
      <c r="D15" s="762">
        <v>420</v>
      </c>
      <c r="E15" s="757"/>
      <c r="F15" s="757"/>
      <c r="G15" s="756"/>
      <c r="H15" s="756"/>
    </row>
    <row r="16" spans="1:8" ht="15">
      <c r="A16" s="757">
        <v>76</v>
      </c>
      <c r="B16" s="761" t="s">
        <v>565</v>
      </c>
      <c r="C16" s="761" t="s">
        <v>22</v>
      </c>
      <c r="D16" s="762">
        <v>525</v>
      </c>
      <c r="E16" s="757"/>
      <c r="F16" s="757"/>
      <c r="G16" s="213"/>
      <c r="H16" s="133"/>
    </row>
    <row r="17" spans="1:8" ht="15">
      <c r="A17" s="757">
        <v>97</v>
      </c>
      <c r="B17" s="761" t="s">
        <v>566</v>
      </c>
      <c r="C17" s="761" t="s">
        <v>15</v>
      </c>
      <c r="D17" s="762">
        <v>613</v>
      </c>
      <c r="E17" s="757"/>
      <c r="F17" s="757"/>
      <c r="G17" s="213"/>
      <c r="H17" s="133"/>
    </row>
    <row r="18" spans="1:8" ht="15">
      <c r="A18" s="757"/>
      <c r="B18" s="761" t="s">
        <v>329</v>
      </c>
      <c r="C18" s="761" t="s">
        <v>62</v>
      </c>
      <c r="D18" s="763"/>
      <c r="E18" s="757"/>
      <c r="F18" s="757"/>
      <c r="G18" s="213"/>
      <c r="H18" s="133"/>
    </row>
    <row r="19" spans="1:8" ht="15">
      <c r="A19" s="757">
        <v>88</v>
      </c>
      <c r="B19" s="761" t="s">
        <v>282</v>
      </c>
      <c r="C19" s="761" t="s">
        <v>28</v>
      </c>
      <c r="D19" s="764">
        <v>10108</v>
      </c>
      <c r="E19" s="757"/>
      <c r="F19" s="757"/>
      <c r="G19" s="213"/>
      <c r="H19" s="133"/>
    </row>
    <row r="20" spans="1:8" ht="15">
      <c r="A20" s="757"/>
      <c r="B20" s="761" t="s">
        <v>51</v>
      </c>
      <c r="C20" s="761" t="s">
        <v>62</v>
      </c>
      <c r="D20" s="764"/>
      <c r="E20" s="757"/>
      <c r="F20" s="757"/>
      <c r="G20" s="213"/>
      <c r="H20" s="133"/>
    </row>
    <row r="21" spans="1:8" ht="15">
      <c r="A21" s="757"/>
      <c r="B21" s="983" t="s">
        <v>571</v>
      </c>
      <c r="C21" s="983" t="s">
        <v>22</v>
      </c>
      <c r="D21" s="764"/>
      <c r="E21" s="757"/>
      <c r="F21" s="757"/>
      <c r="G21" s="213"/>
      <c r="H21" s="133"/>
    </row>
    <row r="22" spans="1:8" ht="15.75" thickBot="1">
      <c r="A22" s="757"/>
      <c r="B22" s="984" t="s">
        <v>609</v>
      </c>
      <c r="C22" s="984" t="s">
        <v>14</v>
      </c>
      <c r="D22" s="764"/>
      <c r="E22" s="757"/>
      <c r="F22" s="757"/>
      <c r="G22" s="213"/>
      <c r="H22" s="133"/>
    </row>
    <row r="23" spans="1:8" ht="15">
      <c r="A23" s="757"/>
      <c r="B23" s="835" t="s">
        <v>704</v>
      </c>
      <c r="C23" s="835" t="s">
        <v>376</v>
      </c>
      <c r="D23" s="764"/>
      <c r="E23" s="757"/>
      <c r="F23" s="757"/>
      <c r="G23" s="213"/>
      <c r="H23" s="133"/>
    </row>
    <row r="24" spans="1:8" ht="12.75">
      <c r="A24" s="410"/>
      <c r="B24" s="411"/>
      <c r="C24" s="412"/>
      <c r="D24" s="427"/>
      <c r="E24" s="212"/>
      <c r="F24" s="212"/>
      <c r="G24" s="213"/>
      <c r="H24" s="133"/>
    </row>
    <row r="25" spans="1:8" ht="15">
      <c r="A25" s="1122" t="s">
        <v>567</v>
      </c>
      <c r="B25" s="1122"/>
      <c r="C25" s="1122"/>
      <c r="D25" s="756"/>
      <c r="E25" s="1122" t="s">
        <v>568</v>
      </c>
      <c r="F25" s="1122"/>
      <c r="G25" s="213"/>
      <c r="H25" s="133"/>
    </row>
    <row r="26" spans="1:8" ht="15">
      <c r="A26" s="1122" t="s">
        <v>569</v>
      </c>
      <c r="B26" s="1122"/>
      <c r="C26" s="1122"/>
      <c r="D26" s="756"/>
      <c r="E26" s="1122" t="s">
        <v>570</v>
      </c>
      <c r="F26" s="1122"/>
      <c r="G26" s="213"/>
      <c r="H26" s="133"/>
    </row>
  </sheetData>
  <sheetProtection/>
  <mergeCells count="13">
    <mergeCell ref="A1:E1"/>
    <mergeCell ref="A3:B3"/>
    <mergeCell ref="A4:C4"/>
    <mergeCell ref="A6:C6"/>
    <mergeCell ref="D8:E8"/>
    <mergeCell ref="G8:H8"/>
    <mergeCell ref="A9:C9"/>
    <mergeCell ref="D11:F11"/>
    <mergeCell ref="G11:H11"/>
    <mergeCell ref="A25:C25"/>
    <mergeCell ref="E25:F25"/>
    <mergeCell ref="A26:C26"/>
    <mergeCell ref="E26:F26"/>
  </mergeCells>
  <hyperlinks>
    <hyperlink ref="D8" r:id="rId1" display="krc91@seznam.cz"/>
    <hyperlink ref="D11" r:id="rId2" display="jan.faltus35@gmail.com"/>
  </hyperlinks>
  <printOptions/>
  <pageMargins left="0.7" right="0.7" top="0.787401575" bottom="0.787401575" header="0.3" footer="0.3"/>
  <pageSetup orientation="portrait" paperSize="9" r:id="rId3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42"/>
  <sheetViews>
    <sheetView zoomScalePageLayoutView="0" workbookViewId="0" topLeftCell="A1">
      <selection activeCell="A17" sqref="A17:C34"/>
    </sheetView>
  </sheetViews>
  <sheetFormatPr defaultColWidth="9.00390625" defaultRowHeight="12.75"/>
  <cols>
    <col min="1" max="1" width="9.125" style="536" customWidth="1"/>
    <col min="2" max="2" width="10.25390625" style="536" customWidth="1"/>
    <col min="3" max="3" width="9.125" style="536" customWidth="1"/>
    <col min="4" max="4" width="9.125" style="701" customWidth="1"/>
    <col min="5" max="5" width="16.25390625" style="536" customWidth="1"/>
    <col min="6" max="6" width="11.875" style="536" customWidth="1"/>
    <col min="7" max="16384" width="9.125" style="536" customWidth="1"/>
  </cols>
  <sheetData>
    <row r="1" spans="1:8" ht="18">
      <c r="A1" s="644" t="s">
        <v>393</v>
      </c>
      <c r="B1" s="645"/>
      <c r="C1" s="645"/>
      <c r="D1" s="646"/>
      <c r="E1" s="645"/>
      <c r="F1" s="645"/>
      <c r="G1" s="645"/>
      <c r="H1" s="645"/>
    </row>
    <row r="2" spans="1:8" ht="12.75">
      <c r="A2" s="645"/>
      <c r="B2" s="645"/>
      <c r="C2" s="645"/>
      <c r="D2" s="646"/>
      <c r="E2" s="645"/>
      <c r="F2" s="645"/>
      <c r="G2" s="645"/>
      <c r="H2" s="645"/>
    </row>
    <row r="3" spans="1:8" ht="13.5" thickBot="1">
      <c r="A3" s="647" t="s">
        <v>34</v>
      </c>
      <c r="B3" s="648"/>
      <c r="C3" s="648"/>
      <c r="D3" s="649"/>
      <c r="E3" s="645"/>
      <c r="F3" s="647" t="s">
        <v>35</v>
      </c>
      <c r="G3" s="648"/>
      <c r="H3" s="648"/>
    </row>
    <row r="4" spans="1:8" ht="21" thickBot="1">
      <c r="A4" s="650" t="s">
        <v>477</v>
      </c>
      <c r="B4" s="651"/>
      <c r="C4" s="651"/>
      <c r="D4" s="652"/>
      <c r="E4" s="653"/>
      <c r="F4" s="650" t="s">
        <v>192</v>
      </c>
      <c r="G4" s="651"/>
      <c r="H4" s="654"/>
    </row>
    <row r="5" spans="1:8" ht="12.75">
      <c r="A5" s="645"/>
      <c r="B5" s="648"/>
      <c r="C5" s="648"/>
      <c r="D5" s="649"/>
      <c r="E5" s="645"/>
      <c r="F5" s="648"/>
      <c r="G5" s="648"/>
      <c r="H5" s="648"/>
    </row>
    <row r="6" spans="1:8" ht="12.75">
      <c r="A6" s="655" t="s">
        <v>36</v>
      </c>
      <c r="B6" s="645"/>
      <c r="C6" s="645"/>
      <c r="D6" s="646"/>
      <c r="E6" s="645"/>
      <c r="F6" s="645"/>
      <c r="G6" s="645"/>
      <c r="H6" s="645"/>
    </row>
    <row r="7" spans="1:8" ht="13.5" thickBot="1">
      <c r="A7" s="647" t="s">
        <v>37</v>
      </c>
      <c r="B7" s="648"/>
      <c r="C7" s="648"/>
      <c r="D7" s="649"/>
      <c r="E7" s="645"/>
      <c r="F7" s="645"/>
      <c r="G7" s="645"/>
      <c r="H7" s="645"/>
    </row>
    <row r="8" spans="1:8" ht="12.75">
      <c r="A8" s="656" t="s">
        <v>38</v>
      </c>
      <c r="B8" s="657"/>
      <c r="C8" s="658" t="s">
        <v>39</v>
      </c>
      <c r="D8" s="659" t="s">
        <v>40</v>
      </c>
      <c r="E8" s="658"/>
      <c r="F8" s="658" t="s">
        <v>41</v>
      </c>
      <c r="G8" s="658"/>
      <c r="H8" s="660"/>
    </row>
    <row r="9" spans="1:8" ht="15" thickBot="1">
      <c r="A9" s="1128" t="s">
        <v>50</v>
      </c>
      <c r="B9" s="1129"/>
      <c r="C9" s="661" t="s">
        <v>16</v>
      </c>
      <c r="D9" s="1130" t="s">
        <v>193</v>
      </c>
      <c r="E9" s="1131"/>
      <c r="F9" s="662">
        <v>605526196</v>
      </c>
      <c r="G9" s="661"/>
      <c r="H9" s="663"/>
    </row>
    <row r="10" spans="1:8" ht="13.5" thickBot="1">
      <c r="A10" s="647" t="s">
        <v>42</v>
      </c>
      <c r="B10" s="648"/>
      <c r="C10" s="648"/>
      <c r="D10" s="649"/>
      <c r="E10" s="645"/>
      <c r="F10" s="645"/>
      <c r="G10" s="645"/>
      <c r="H10" s="645"/>
    </row>
    <row r="11" spans="1:8" ht="12.75">
      <c r="A11" s="656" t="s">
        <v>38</v>
      </c>
      <c r="B11" s="657"/>
      <c r="C11" s="658" t="s">
        <v>39</v>
      </c>
      <c r="D11" s="659" t="s">
        <v>40</v>
      </c>
      <c r="E11" s="658"/>
      <c r="F11" s="658" t="s">
        <v>41</v>
      </c>
      <c r="G11" s="658"/>
      <c r="H11" s="660"/>
    </row>
    <row r="12" spans="1:8" ht="15" thickBot="1">
      <c r="A12" s="1128" t="s">
        <v>194</v>
      </c>
      <c r="B12" s="1129"/>
      <c r="C12" s="661" t="s">
        <v>49</v>
      </c>
      <c r="D12" s="1130" t="s">
        <v>306</v>
      </c>
      <c r="E12" s="1131"/>
      <c r="F12" s="661">
        <v>777158186</v>
      </c>
      <c r="G12" s="661"/>
      <c r="H12" s="663"/>
    </row>
    <row r="13" spans="1:8" ht="12.75">
      <c r="A13" s="648"/>
      <c r="B13" s="645"/>
      <c r="C13" s="645"/>
      <c r="D13" s="649"/>
      <c r="E13" s="648"/>
      <c r="F13" s="648"/>
      <c r="G13" s="648"/>
      <c r="H13" s="648"/>
    </row>
    <row r="14" spans="1:8" ht="12.75">
      <c r="A14" s="655" t="s">
        <v>43</v>
      </c>
      <c r="B14" s="645"/>
      <c r="C14" s="645"/>
      <c r="D14" s="646"/>
      <c r="E14" s="645"/>
      <c r="F14" s="645"/>
      <c r="G14" s="645"/>
      <c r="H14" s="645"/>
    </row>
    <row r="15" spans="1:8" ht="12.75">
      <c r="A15" s="647"/>
      <c r="B15" s="647"/>
      <c r="C15" s="647"/>
      <c r="D15" s="664"/>
      <c r="E15" s="647"/>
      <c r="F15" s="647"/>
      <c r="G15" s="647"/>
      <c r="H15" s="645"/>
    </row>
    <row r="16" spans="1:8" ht="12.75">
      <c r="A16" s="665" t="s">
        <v>44</v>
      </c>
      <c r="B16" s="666" t="s">
        <v>38</v>
      </c>
      <c r="C16" s="666" t="s">
        <v>39</v>
      </c>
      <c r="D16" s="1132" t="s">
        <v>157</v>
      </c>
      <c r="E16" s="1133"/>
      <c r="F16" s="667"/>
      <c r="G16" s="667"/>
      <c r="H16" s="668"/>
    </row>
    <row r="17" spans="1:8" ht="12.75">
      <c r="A17" s="953"/>
      <c r="B17" s="953" t="s">
        <v>194</v>
      </c>
      <c r="C17" s="954" t="s">
        <v>49</v>
      </c>
      <c r="D17" s="955" t="s">
        <v>195</v>
      </c>
      <c r="E17" s="671"/>
      <c r="F17" s="672"/>
      <c r="G17" s="671"/>
      <c r="H17" s="673"/>
    </row>
    <row r="18" spans="1:8" ht="12.75">
      <c r="A18" s="953">
        <v>28</v>
      </c>
      <c r="B18" s="953" t="s">
        <v>194</v>
      </c>
      <c r="C18" s="954" t="s">
        <v>16</v>
      </c>
      <c r="D18" s="955" t="s">
        <v>196</v>
      </c>
      <c r="E18" s="671"/>
      <c r="F18" s="672"/>
      <c r="G18" s="671"/>
      <c r="H18" s="673"/>
    </row>
    <row r="19" spans="1:8" ht="12.75">
      <c r="A19" s="953">
        <v>26</v>
      </c>
      <c r="B19" s="953" t="s">
        <v>50</v>
      </c>
      <c r="C19" s="954" t="s">
        <v>16</v>
      </c>
      <c r="D19" s="955" t="s">
        <v>197</v>
      </c>
      <c r="E19" s="671"/>
      <c r="F19" s="672"/>
      <c r="G19" s="671"/>
      <c r="H19" s="673"/>
    </row>
    <row r="20" spans="1:8" ht="12.75">
      <c r="A20" s="953"/>
      <c r="B20" s="953" t="s">
        <v>194</v>
      </c>
      <c r="C20" s="954" t="s">
        <v>21</v>
      </c>
      <c r="D20" s="955" t="s">
        <v>478</v>
      </c>
      <c r="E20" s="671"/>
      <c r="F20" s="672"/>
      <c r="G20" s="671"/>
      <c r="H20" s="673"/>
    </row>
    <row r="21" spans="1:8" ht="12.75">
      <c r="A21" s="953"/>
      <c r="B21" s="953" t="s">
        <v>198</v>
      </c>
      <c r="C21" s="954" t="s">
        <v>33</v>
      </c>
      <c r="D21" s="955" t="s">
        <v>199</v>
      </c>
      <c r="E21" s="671"/>
      <c r="F21" s="672"/>
      <c r="G21" s="671"/>
      <c r="H21" s="673"/>
    </row>
    <row r="22" spans="1:8" ht="12.75">
      <c r="A22" s="953">
        <v>19</v>
      </c>
      <c r="B22" s="953" t="s">
        <v>200</v>
      </c>
      <c r="C22" s="954" t="s">
        <v>12</v>
      </c>
      <c r="D22" s="955" t="s">
        <v>201</v>
      </c>
      <c r="E22" s="671"/>
      <c r="F22" s="672"/>
      <c r="G22" s="671"/>
      <c r="H22" s="673"/>
    </row>
    <row r="23" spans="1:8" ht="12.75">
      <c r="A23" s="953">
        <v>17</v>
      </c>
      <c r="B23" s="953" t="s">
        <v>202</v>
      </c>
      <c r="C23" s="954" t="s">
        <v>16</v>
      </c>
      <c r="D23" s="955" t="s">
        <v>203</v>
      </c>
      <c r="E23" s="671"/>
      <c r="F23" s="672"/>
      <c r="G23" s="671"/>
      <c r="H23" s="673"/>
    </row>
    <row r="24" spans="1:8" ht="12.75">
      <c r="A24" s="953">
        <v>18</v>
      </c>
      <c r="B24" s="956" t="s">
        <v>307</v>
      </c>
      <c r="C24" s="956" t="s">
        <v>27</v>
      </c>
      <c r="D24" s="957">
        <v>950310</v>
      </c>
      <c r="E24" s="671"/>
      <c r="F24" s="672"/>
      <c r="G24" s="671"/>
      <c r="H24" s="673"/>
    </row>
    <row r="25" spans="1:8" ht="12.75">
      <c r="A25" s="953">
        <v>10</v>
      </c>
      <c r="B25" s="953" t="s">
        <v>52</v>
      </c>
      <c r="C25" s="954" t="s">
        <v>28</v>
      </c>
      <c r="D25" s="955" t="s">
        <v>204</v>
      </c>
      <c r="E25" s="671"/>
      <c r="F25" s="676"/>
      <c r="G25" s="671"/>
      <c r="H25" s="673"/>
    </row>
    <row r="26" spans="1:8" ht="12.75">
      <c r="A26" s="953"/>
      <c r="B26" s="926" t="s">
        <v>112</v>
      </c>
      <c r="C26" s="927" t="s">
        <v>31</v>
      </c>
      <c r="D26" s="958" t="s">
        <v>175</v>
      </c>
      <c r="E26" s="671"/>
      <c r="F26" s="672"/>
      <c r="G26" s="671"/>
      <c r="H26" s="673"/>
    </row>
    <row r="27" spans="1:8" ht="12.75">
      <c r="A27" s="959">
        <v>14</v>
      </c>
      <c r="B27" s="928" t="s">
        <v>308</v>
      </c>
      <c r="C27" s="928" t="s">
        <v>224</v>
      </c>
      <c r="D27" s="958">
        <v>880314</v>
      </c>
      <c r="E27" s="682"/>
      <c r="F27" s="683"/>
      <c r="G27" s="671"/>
      <c r="H27" s="673"/>
    </row>
    <row r="28" spans="1:8" ht="12.75">
      <c r="A28" s="926"/>
      <c r="B28" s="926" t="s">
        <v>273</v>
      </c>
      <c r="C28" s="927" t="s">
        <v>49</v>
      </c>
      <c r="D28" s="960">
        <v>740407</v>
      </c>
      <c r="E28" s="685"/>
      <c r="F28" s="686"/>
      <c r="G28" s="685"/>
      <c r="H28" s="673"/>
    </row>
    <row r="29" spans="1:8" ht="12.75">
      <c r="A29" s="926"/>
      <c r="B29" s="926" t="s">
        <v>479</v>
      </c>
      <c r="C29" s="927" t="s">
        <v>49</v>
      </c>
      <c r="D29" s="960" t="s">
        <v>480</v>
      </c>
      <c r="E29" s="685"/>
      <c r="F29" s="686"/>
      <c r="G29" s="685"/>
      <c r="H29" s="673"/>
    </row>
    <row r="30" spans="1:8" ht="12.75">
      <c r="A30" s="926">
        <v>11</v>
      </c>
      <c r="B30" s="928" t="s">
        <v>326</v>
      </c>
      <c r="C30" s="928" t="s">
        <v>66</v>
      </c>
      <c r="D30" s="958" t="s">
        <v>481</v>
      </c>
      <c r="E30" s="685"/>
      <c r="F30" s="686"/>
      <c r="G30" s="685"/>
      <c r="H30" s="673"/>
    </row>
    <row r="31" spans="1:8" ht="12.75">
      <c r="A31" s="926"/>
      <c r="B31" s="928" t="s">
        <v>610</v>
      </c>
      <c r="C31" s="928" t="s">
        <v>611</v>
      </c>
      <c r="D31" s="958" t="s">
        <v>612</v>
      </c>
      <c r="E31" s="685"/>
      <c r="F31" s="686"/>
      <c r="G31" s="685"/>
      <c r="H31" s="673"/>
    </row>
    <row r="32" spans="1:8" ht="13.5" thickBot="1">
      <c r="A32" s="961"/>
      <c r="B32" s="962" t="s">
        <v>387</v>
      </c>
      <c r="C32" s="963" t="s">
        <v>32</v>
      </c>
      <c r="D32" s="964">
        <v>680305</v>
      </c>
      <c r="E32" s="952" t="s">
        <v>482</v>
      </c>
      <c r="F32" s="687"/>
      <c r="G32" s="687"/>
      <c r="H32" s="688"/>
    </row>
    <row r="33" spans="1:8" ht="12.75">
      <c r="A33" s="965"/>
      <c r="B33" s="852" t="s">
        <v>683</v>
      </c>
      <c r="C33" s="853" t="s">
        <v>684</v>
      </c>
      <c r="D33" s="966"/>
      <c r="E33" s="951"/>
      <c r="F33" s="949"/>
      <c r="G33" s="949"/>
      <c r="H33" s="688"/>
    </row>
    <row r="34" spans="1:8" ht="12.75">
      <c r="A34" s="949"/>
      <c r="B34" s="970" t="s">
        <v>685</v>
      </c>
      <c r="C34" s="971" t="s">
        <v>16</v>
      </c>
      <c r="D34" s="950" t="s">
        <v>686</v>
      </c>
      <c r="E34" s="951"/>
      <c r="F34" s="949"/>
      <c r="G34" s="949"/>
      <c r="H34" s="688"/>
    </row>
    <row r="35" spans="1:8" ht="12.75">
      <c r="A35" s="949"/>
      <c r="B35" s="973"/>
      <c r="C35" s="974"/>
      <c r="D35" s="950"/>
      <c r="E35" s="951"/>
      <c r="F35" s="949"/>
      <c r="G35" s="949"/>
      <c r="H35" s="688"/>
    </row>
    <row r="36" spans="1:8" ht="12.75">
      <c r="A36" s="949"/>
      <c r="B36" s="973"/>
      <c r="C36" s="974"/>
      <c r="D36" s="950"/>
      <c r="E36" s="951"/>
      <c r="F36" s="949"/>
      <c r="G36" s="949"/>
      <c r="H36" s="688"/>
    </row>
    <row r="37" spans="1:8" ht="12.75">
      <c r="A37" s="689" t="s">
        <v>45</v>
      </c>
      <c r="B37" s="689"/>
      <c r="C37" s="689"/>
      <c r="D37" s="649"/>
      <c r="E37" s="673"/>
      <c r="F37" s="673"/>
      <c r="G37" s="673"/>
      <c r="H37" s="673"/>
    </row>
    <row r="38" spans="1:8" ht="13.5" thickBot="1">
      <c r="A38" s="669"/>
      <c r="B38" s="690" t="s">
        <v>53</v>
      </c>
      <c r="C38" s="690" t="s">
        <v>48</v>
      </c>
      <c r="D38" s="675">
        <v>740529</v>
      </c>
      <c r="E38" s="673"/>
      <c r="F38" s="691" t="s">
        <v>46</v>
      </c>
      <c r="G38" s="671"/>
      <c r="H38" s="673"/>
    </row>
    <row r="39" spans="1:8" ht="12.75">
      <c r="A39" s="690"/>
      <c r="B39" s="692" t="s">
        <v>150</v>
      </c>
      <c r="C39" s="692" t="s">
        <v>16</v>
      </c>
      <c r="D39" s="693" t="s">
        <v>483</v>
      </c>
      <c r="E39" s="673"/>
      <c r="F39" s="694" t="s">
        <v>168</v>
      </c>
      <c r="G39" s="695"/>
      <c r="H39" s="696"/>
    </row>
    <row r="40" spans="1:8" ht="13.5" thickBot="1">
      <c r="A40" s="690"/>
      <c r="B40" s="692" t="s">
        <v>484</v>
      </c>
      <c r="C40" s="692" t="s">
        <v>60</v>
      </c>
      <c r="D40" s="693" t="s">
        <v>485</v>
      </c>
      <c r="E40" s="673"/>
      <c r="F40" s="697"/>
      <c r="G40" s="698"/>
      <c r="H40" s="699"/>
    </row>
    <row r="41" spans="1:8" ht="12.75">
      <c r="A41" s="690"/>
      <c r="B41" s="690"/>
      <c r="C41" s="690"/>
      <c r="D41" s="675"/>
      <c r="E41" s="673"/>
      <c r="F41" s="673"/>
      <c r="G41" s="673"/>
      <c r="H41" s="673"/>
    </row>
    <row r="42" spans="4:7" ht="14.25">
      <c r="D42" s="700"/>
      <c r="G42" s="701"/>
    </row>
  </sheetData>
  <sheetProtection/>
  <mergeCells count="5">
    <mergeCell ref="A9:B9"/>
    <mergeCell ref="D9:E9"/>
    <mergeCell ref="A12:B12"/>
    <mergeCell ref="D12:E12"/>
    <mergeCell ref="D16:E16"/>
  </mergeCells>
  <hyperlinks>
    <hyperlink ref="D12" r:id="rId1" display="brozek.dejf@gmail.com"/>
    <hyperlink ref="D9" r:id="rId2" display="diblik.tomas@seznam.cz"/>
  </hyperlinks>
  <printOptions/>
  <pageMargins left="0.7" right="0.7" top="0.787401575" bottom="0.787401575" header="0.3" footer="0.3"/>
  <pageSetup orientation="portrait" paperSize="9" r:id="rId3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6:E23"/>
  <sheetViews>
    <sheetView zoomScalePageLayoutView="0" workbookViewId="0" topLeftCell="A1">
      <selection activeCell="A6" sqref="A6:C23"/>
    </sheetView>
  </sheetViews>
  <sheetFormatPr defaultColWidth="9.00390625" defaultRowHeight="12.75"/>
  <sheetData>
    <row r="6" spans="1:5" ht="12.75">
      <c r="A6" s="24">
        <v>23</v>
      </c>
      <c r="B6" s="781" t="s">
        <v>596</v>
      </c>
      <c r="C6" s="782" t="s">
        <v>28</v>
      </c>
      <c r="E6" s="899" t="s">
        <v>674</v>
      </c>
    </row>
    <row r="7" spans="1:3" ht="12.75">
      <c r="A7" s="24">
        <v>7</v>
      </c>
      <c r="B7" s="781" t="s">
        <v>328</v>
      </c>
      <c r="C7" s="782" t="s">
        <v>16</v>
      </c>
    </row>
    <row r="8" spans="1:3" ht="12.75">
      <c r="A8" s="24">
        <v>22</v>
      </c>
      <c r="B8" s="781" t="s">
        <v>597</v>
      </c>
      <c r="C8" s="782" t="s">
        <v>61</v>
      </c>
    </row>
    <row r="9" spans="1:3" ht="12.75">
      <c r="A9" s="24">
        <v>44</v>
      </c>
      <c r="B9" s="781" t="s">
        <v>598</v>
      </c>
      <c r="C9" s="782" t="s">
        <v>23</v>
      </c>
    </row>
    <row r="10" spans="1:3" ht="12.75">
      <c r="A10" s="24">
        <v>13</v>
      </c>
      <c r="B10" s="781" t="s">
        <v>599</v>
      </c>
      <c r="C10" s="782" t="s">
        <v>61</v>
      </c>
    </row>
    <row r="11" spans="1:3" ht="12.75">
      <c r="A11" s="24">
        <v>20</v>
      </c>
      <c r="B11" s="781" t="s">
        <v>102</v>
      </c>
      <c r="C11" s="782" t="s">
        <v>226</v>
      </c>
    </row>
    <row r="12" spans="1:3" ht="12.75">
      <c r="A12" s="24"/>
      <c r="B12" s="781" t="s">
        <v>600</v>
      </c>
      <c r="C12" s="782" t="s">
        <v>22</v>
      </c>
    </row>
    <row r="13" spans="1:3" ht="12.75">
      <c r="A13" s="24">
        <v>64</v>
      </c>
      <c r="B13" s="781" t="s">
        <v>601</v>
      </c>
      <c r="C13" s="782" t="s">
        <v>33</v>
      </c>
    </row>
    <row r="14" spans="1:3" ht="13.5" thickBot="1">
      <c r="A14" s="24">
        <v>17</v>
      </c>
      <c r="B14" s="867" t="s">
        <v>602</v>
      </c>
      <c r="C14" s="868" t="s">
        <v>21</v>
      </c>
    </row>
    <row r="15" spans="1:3" ht="12.75">
      <c r="A15" s="24"/>
      <c r="B15" s="852" t="s">
        <v>597</v>
      </c>
      <c r="C15" s="853" t="s">
        <v>23</v>
      </c>
    </row>
    <row r="16" spans="1:3" ht="12.75">
      <c r="A16" s="24">
        <v>9</v>
      </c>
      <c r="B16" s="781" t="s">
        <v>672</v>
      </c>
      <c r="C16" s="782" t="s">
        <v>19</v>
      </c>
    </row>
    <row r="17" spans="1:3" ht="12.75">
      <c r="A17" s="24"/>
      <c r="B17" s="24"/>
      <c r="C17" s="24"/>
    </row>
    <row r="18" spans="1:3" ht="12.75">
      <c r="A18" s="24"/>
      <c r="B18" s="24"/>
      <c r="C18" s="24"/>
    </row>
    <row r="19" spans="1:3" ht="12.75">
      <c r="A19" s="24"/>
      <c r="B19" s="24"/>
      <c r="C19" s="24"/>
    </row>
    <row r="20" spans="1:3" ht="12.75">
      <c r="A20" s="24"/>
      <c r="B20" s="24"/>
      <c r="C20" s="24"/>
    </row>
    <row r="21" spans="1:3" ht="12.75">
      <c r="A21" s="24"/>
      <c r="B21" s="24"/>
      <c r="C21" s="24"/>
    </row>
    <row r="22" spans="1:3" ht="12.75">
      <c r="A22" s="24"/>
      <c r="B22" s="24"/>
      <c r="C22" s="24"/>
    </row>
    <row r="23" spans="1:3" ht="12.75">
      <c r="A23" s="24"/>
      <c r="B23" s="24"/>
      <c r="C23" s="24"/>
    </row>
  </sheetData>
  <sheetProtection/>
  <printOptions/>
  <pageMargins left="0.7" right="0.7" top="0.787401575" bottom="0.7874015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H40"/>
  <sheetViews>
    <sheetView zoomScalePageLayoutView="0" workbookViewId="0" topLeftCell="A1">
      <selection activeCell="A17" sqref="A17:D32"/>
    </sheetView>
  </sheetViews>
  <sheetFormatPr defaultColWidth="9.00390625" defaultRowHeight="12.75"/>
  <cols>
    <col min="1" max="4" width="9.125" style="13" customWidth="1"/>
    <col min="5" max="5" width="18.00390625" style="13" customWidth="1"/>
    <col min="6" max="6" width="11.875" style="13" customWidth="1"/>
    <col min="7" max="16384" width="9.125" style="13" customWidth="1"/>
  </cols>
  <sheetData>
    <row r="1" spans="1:8" ht="18">
      <c r="A1" s="185" t="s">
        <v>393</v>
      </c>
      <c r="B1" s="133"/>
      <c r="C1" s="133"/>
      <c r="D1" s="134"/>
      <c r="E1" s="133"/>
      <c r="F1" s="133"/>
      <c r="G1" s="133"/>
      <c r="H1" s="133"/>
    </row>
    <row r="2" spans="1:8" ht="12.75">
      <c r="A2" s="133"/>
      <c r="B2" s="133"/>
      <c r="C2" s="133"/>
      <c r="D2" s="134"/>
      <c r="E2" s="133"/>
      <c r="F2" s="133"/>
      <c r="G2" s="133"/>
      <c r="H2" s="133"/>
    </row>
    <row r="3" spans="1:8" ht="13.5" thickBot="1">
      <c r="A3" s="186" t="s">
        <v>34</v>
      </c>
      <c r="B3" s="157"/>
      <c r="C3" s="157"/>
      <c r="D3" s="135"/>
      <c r="E3" s="133"/>
      <c r="F3" s="186" t="s">
        <v>35</v>
      </c>
      <c r="G3" s="157"/>
      <c r="H3" s="157"/>
    </row>
    <row r="4" spans="1:8" ht="21" thickBot="1">
      <c r="A4" s="187" t="s">
        <v>181</v>
      </c>
      <c r="B4" s="188"/>
      <c r="C4" s="188"/>
      <c r="D4" s="189"/>
      <c r="E4" s="190"/>
      <c r="F4" s="187" t="s">
        <v>205</v>
      </c>
      <c r="G4" s="188"/>
      <c r="H4" s="191"/>
    </row>
    <row r="5" spans="1:8" ht="12.75">
      <c r="A5" s="133"/>
      <c r="B5" s="157"/>
      <c r="C5" s="157"/>
      <c r="D5" s="135"/>
      <c r="E5" s="133"/>
      <c r="F5" s="157"/>
      <c r="G5" s="157"/>
      <c r="H5" s="157"/>
    </row>
    <row r="6" spans="1:8" ht="12.75">
      <c r="A6" s="192" t="s">
        <v>36</v>
      </c>
      <c r="B6" s="133"/>
      <c r="C6" s="133"/>
      <c r="D6" s="134"/>
      <c r="E6" s="133"/>
      <c r="F6" s="133"/>
      <c r="G6" s="133"/>
      <c r="H6" s="133"/>
    </row>
    <row r="7" spans="1:8" ht="13.5" thickBot="1">
      <c r="A7" s="186" t="s">
        <v>37</v>
      </c>
      <c r="B7" s="157"/>
      <c r="C7" s="157"/>
      <c r="D7" s="135"/>
      <c r="E7" s="133"/>
      <c r="F7" s="133"/>
      <c r="G7" s="133"/>
      <c r="H7" s="133"/>
    </row>
    <row r="8" spans="1:8" ht="12.75">
      <c r="A8" s="398" t="s">
        <v>38</v>
      </c>
      <c r="B8" s="399"/>
      <c r="C8" s="400" t="s">
        <v>39</v>
      </c>
      <c r="D8" s="401" t="s">
        <v>40</v>
      </c>
      <c r="E8" s="402"/>
      <c r="F8" s="402" t="s">
        <v>41</v>
      </c>
      <c r="G8" s="402"/>
      <c r="H8" s="403"/>
    </row>
    <row r="9" spans="1:8" ht="13.5" thickBot="1">
      <c r="A9" s="404" t="s">
        <v>206</v>
      </c>
      <c r="B9" s="405"/>
      <c r="C9" s="406" t="s">
        <v>16</v>
      </c>
      <c r="D9" s="636" t="s">
        <v>207</v>
      </c>
      <c r="E9" s="637"/>
      <c r="F9" s="638">
        <v>775031401</v>
      </c>
      <c r="G9" s="405"/>
      <c r="H9" s="407"/>
    </row>
    <row r="10" spans="1:8" ht="13.5" thickBot="1">
      <c r="A10" s="186" t="s">
        <v>42</v>
      </c>
      <c r="B10" s="157"/>
      <c r="C10" s="157"/>
      <c r="D10" s="135"/>
      <c r="E10" s="133"/>
      <c r="F10" s="133"/>
      <c r="G10" s="133"/>
      <c r="H10" s="133"/>
    </row>
    <row r="11" spans="1:8" ht="12.75">
      <c r="A11" s="398" t="s">
        <v>38</v>
      </c>
      <c r="B11" s="399"/>
      <c r="C11" s="400" t="s">
        <v>39</v>
      </c>
      <c r="D11" s="401" t="s">
        <v>40</v>
      </c>
      <c r="E11" s="402"/>
      <c r="F11" s="402" t="s">
        <v>41</v>
      </c>
      <c r="G11" s="402"/>
      <c r="H11" s="403"/>
    </row>
    <row r="12" spans="1:8" ht="13.5" thickBot="1">
      <c r="A12" s="404" t="s">
        <v>172</v>
      </c>
      <c r="B12" s="405"/>
      <c r="C12" s="406" t="s">
        <v>32</v>
      </c>
      <c r="D12" s="636" t="s">
        <v>469</v>
      </c>
      <c r="E12" s="405"/>
      <c r="F12" s="639">
        <v>731839623</v>
      </c>
      <c r="G12" s="405"/>
      <c r="H12" s="407"/>
    </row>
    <row r="13" spans="1:8" ht="12.75">
      <c r="A13" s="205"/>
      <c r="B13" s="133"/>
      <c r="C13" s="133"/>
      <c r="D13" s="135"/>
      <c r="E13" s="157"/>
      <c r="F13" s="157"/>
      <c r="G13" s="157"/>
      <c r="H13" s="157"/>
    </row>
    <row r="14" spans="1:8" ht="12.75">
      <c r="A14" s="192" t="s">
        <v>43</v>
      </c>
      <c r="B14" s="133"/>
      <c r="C14" s="133"/>
      <c r="D14" s="134"/>
      <c r="E14" s="133"/>
      <c r="F14" s="133"/>
      <c r="G14" s="133"/>
      <c r="H14" s="133"/>
    </row>
    <row r="15" spans="1:8" ht="12.75">
      <c r="A15" s="186"/>
      <c r="B15" s="186"/>
      <c r="C15" s="186"/>
      <c r="D15" s="206"/>
      <c r="E15" s="186"/>
      <c r="F15" s="186"/>
      <c r="G15" s="186"/>
      <c r="H15" s="133"/>
    </row>
    <row r="16" spans="1:8" ht="12.75">
      <c r="A16" s="207" t="s">
        <v>44</v>
      </c>
      <c r="B16" s="208" t="s">
        <v>38</v>
      </c>
      <c r="C16" s="208" t="s">
        <v>39</v>
      </c>
      <c r="D16" s="209" t="s">
        <v>157</v>
      </c>
      <c r="E16" s="210"/>
      <c r="F16" s="210"/>
      <c r="G16" s="210"/>
      <c r="H16" s="211"/>
    </row>
    <row r="17" spans="1:8" ht="12.75">
      <c r="A17" s="410">
        <v>5</v>
      </c>
      <c r="B17" s="411" t="s">
        <v>101</v>
      </c>
      <c r="C17" s="412" t="s">
        <v>57</v>
      </c>
      <c r="D17" s="640">
        <v>710301</v>
      </c>
      <c r="E17" s="210"/>
      <c r="F17" s="210"/>
      <c r="G17" s="210"/>
      <c r="H17" s="211"/>
    </row>
    <row r="18" spans="1:8" ht="12.75">
      <c r="A18" s="410">
        <v>7</v>
      </c>
      <c r="B18" s="411" t="s">
        <v>206</v>
      </c>
      <c r="C18" s="412" t="s">
        <v>16</v>
      </c>
      <c r="D18" s="427" t="s">
        <v>292</v>
      </c>
      <c r="E18" s="212"/>
      <c r="F18" s="212"/>
      <c r="G18" s="213"/>
      <c r="H18" s="133"/>
    </row>
    <row r="19" spans="1:8" ht="12.75">
      <c r="A19" s="410">
        <v>9</v>
      </c>
      <c r="B19" s="428" t="s">
        <v>258</v>
      </c>
      <c r="C19" s="428" t="s">
        <v>62</v>
      </c>
      <c r="D19" s="641" t="s">
        <v>283</v>
      </c>
      <c r="E19" s="212"/>
      <c r="F19" s="212"/>
      <c r="G19" s="213"/>
      <c r="H19" s="133"/>
    </row>
    <row r="20" spans="1:8" ht="12.75">
      <c r="A20" s="408" t="s">
        <v>470</v>
      </c>
      <c r="B20" s="411" t="s">
        <v>172</v>
      </c>
      <c r="C20" s="412" t="s">
        <v>32</v>
      </c>
      <c r="D20" s="427" t="s">
        <v>295</v>
      </c>
      <c r="E20" s="212"/>
      <c r="F20" s="212"/>
      <c r="G20" s="213"/>
      <c r="H20" s="133"/>
    </row>
    <row r="21" spans="1:8" ht="12.75">
      <c r="A21" s="410">
        <v>22</v>
      </c>
      <c r="B21" s="411" t="s">
        <v>208</v>
      </c>
      <c r="C21" s="412" t="s">
        <v>49</v>
      </c>
      <c r="D21" s="427" t="s">
        <v>296</v>
      </c>
      <c r="E21" s="212"/>
      <c r="F21" s="212"/>
      <c r="G21" s="213"/>
      <c r="H21" s="133"/>
    </row>
    <row r="22" spans="1:8" ht="12.75">
      <c r="A22" s="410">
        <v>23</v>
      </c>
      <c r="B22" s="411" t="s">
        <v>210</v>
      </c>
      <c r="C22" s="412" t="s">
        <v>15</v>
      </c>
      <c r="D22" s="427" t="s">
        <v>297</v>
      </c>
      <c r="E22" s="212"/>
      <c r="F22" s="212"/>
      <c r="G22" s="213"/>
      <c r="H22" s="133"/>
    </row>
    <row r="23" spans="1:8" ht="12.75">
      <c r="A23" s="410">
        <v>24</v>
      </c>
      <c r="B23" s="411" t="s">
        <v>271</v>
      </c>
      <c r="C23" s="412" t="s">
        <v>15</v>
      </c>
      <c r="D23" s="427" t="s">
        <v>298</v>
      </c>
      <c r="E23" s="212"/>
      <c r="F23" s="212"/>
      <c r="G23" s="213"/>
      <c r="H23" s="133"/>
    </row>
    <row r="24" spans="1:8" ht="12.75">
      <c r="A24" s="410">
        <v>25</v>
      </c>
      <c r="B24" s="411" t="s">
        <v>71</v>
      </c>
      <c r="C24" s="412" t="s">
        <v>32</v>
      </c>
      <c r="D24" s="427" t="s">
        <v>299</v>
      </c>
      <c r="E24" s="212"/>
      <c r="F24" s="212"/>
      <c r="G24" s="213"/>
      <c r="H24" s="133"/>
    </row>
    <row r="25" spans="1:8" ht="12.75">
      <c r="A25" s="410">
        <v>27</v>
      </c>
      <c r="B25" s="411" t="s">
        <v>209</v>
      </c>
      <c r="C25" s="412" t="s">
        <v>60</v>
      </c>
      <c r="D25" s="427" t="s">
        <v>300</v>
      </c>
      <c r="E25" s="212"/>
      <c r="F25" s="212"/>
      <c r="G25" s="213"/>
      <c r="H25" s="133"/>
    </row>
    <row r="26" spans="1:8" ht="12.75">
      <c r="A26" s="410">
        <v>60</v>
      </c>
      <c r="B26" s="179" t="s">
        <v>323</v>
      </c>
      <c r="C26" s="179" t="s">
        <v>33</v>
      </c>
      <c r="D26" s="427" t="s">
        <v>471</v>
      </c>
      <c r="E26" s="212"/>
      <c r="F26" s="212"/>
      <c r="G26" s="213"/>
      <c r="H26" s="133"/>
    </row>
    <row r="27" spans="1:8" ht="12.75">
      <c r="A27" s="410">
        <v>73</v>
      </c>
      <c r="B27" s="411" t="s">
        <v>301</v>
      </c>
      <c r="C27" s="412" t="s">
        <v>49</v>
      </c>
      <c r="D27" s="427" t="s">
        <v>302</v>
      </c>
      <c r="E27" s="212"/>
      <c r="F27" s="212"/>
      <c r="G27" s="213"/>
      <c r="H27" s="133"/>
    </row>
    <row r="28" spans="1:8" ht="13.5" thickBot="1">
      <c r="A28" s="410">
        <v>88</v>
      </c>
      <c r="B28" s="411" t="s">
        <v>172</v>
      </c>
      <c r="C28" s="412" t="s">
        <v>51</v>
      </c>
      <c r="D28" s="642">
        <v>900903</v>
      </c>
      <c r="E28" s="212"/>
      <c r="F28" s="212"/>
      <c r="G28" s="213"/>
      <c r="H28" s="133"/>
    </row>
    <row r="29" spans="1:8" ht="12.75">
      <c r="A29" s="410">
        <v>91</v>
      </c>
      <c r="B29" s="411" t="s">
        <v>235</v>
      </c>
      <c r="C29" s="412" t="s">
        <v>54</v>
      </c>
      <c r="D29" s="427" t="s">
        <v>303</v>
      </c>
      <c r="E29" s="212"/>
      <c r="F29" s="212"/>
      <c r="G29" s="213"/>
      <c r="H29" s="133"/>
    </row>
    <row r="30" spans="1:8" ht="12.75">
      <c r="A30" s="410"/>
      <c r="B30" s="411" t="s">
        <v>293</v>
      </c>
      <c r="C30" s="412" t="s">
        <v>152</v>
      </c>
      <c r="D30" s="427" t="s">
        <v>294</v>
      </c>
      <c r="E30" s="213"/>
      <c r="F30" s="213"/>
      <c r="G30" s="213"/>
      <c r="H30" s="133"/>
    </row>
    <row r="31" spans="1:8" ht="12.75">
      <c r="A31" s="410"/>
      <c r="B31" s="411" t="s">
        <v>472</v>
      </c>
      <c r="C31" s="412" t="s">
        <v>57</v>
      </c>
      <c r="D31" s="427" t="s">
        <v>473</v>
      </c>
      <c r="E31" s="215"/>
      <c r="F31" s="215"/>
      <c r="G31" s="215"/>
      <c r="H31" s="133"/>
    </row>
    <row r="32" spans="1:8" ht="12.75">
      <c r="A32" s="410"/>
      <c r="B32" s="179"/>
      <c r="C32" s="179"/>
      <c r="D32" s="427"/>
      <c r="E32" s="136"/>
      <c r="F32" s="136"/>
      <c r="G32" s="136"/>
      <c r="H32" s="133"/>
    </row>
    <row r="33" spans="1:8" ht="12.75">
      <c r="A33" s="415"/>
      <c r="B33" s="429"/>
      <c r="C33" s="430"/>
      <c r="D33" s="432"/>
      <c r="E33" s="216"/>
      <c r="F33" s="216"/>
      <c r="G33" s="216"/>
      <c r="H33" s="217"/>
    </row>
    <row r="34" spans="1:8" ht="12.75">
      <c r="A34" s="186" t="s">
        <v>45</v>
      </c>
      <c r="B34" s="157"/>
      <c r="C34" s="157"/>
      <c r="D34" s="135"/>
      <c r="E34" s="133"/>
      <c r="F34" s="133"/>
      <c r="G34" s="133"/>
      <c r="H34" s="133"/>
    </row>
    <row r="35" spans="1:8" ht="13.5" thickBot="1">
      <c r="A35" s="643" t="s">
        <v>474</v>
      </c>
      <c r="B35" s="219" t="s">
        <v>172</v>
      </c>
      <c r="C35" s="228" t="s">
        <v>74</v>
      </c>
      <c r="D35" s="214">
        <v>961003</v>
      </c>
      <c r="E35" s="133"/>
      <c r="F35" s="218" t="s">
        <v>46</v>
      </c>
      <c r="G35" s="133"/>
      <c r="H35" s="133"/>
    </row>
    <row r="36" spans="1:8" ht="12.75">
      <c r="A36" s="219"/>
      <c r="B36" s="220"/>
      <c r="C36" s="220"/>
      <c r="D36" s="434"/>
      <c r="E36" s="133"/>
      <c r="F36" s="222" t="s">
        <v>475</v>
      </c>
      <c r="G36" s="223"/>
      <c r="H36" s="224"/>
    </row>
    <row r="37" spans="1:8" ht="13.5" thickBot="1">
      <c r="A37" s="219"/>
      <c r="B37" s="220"/>
      <c r="C37" s="220"/>
      <c r="D37" s="221"/>
      <c r="E37" s="133"/>
      <c r="F37" s="225" t="s">
        <v>476</v>
      </c>
      <c r="G37" s="226"/>
      <c r="H37" s="227"/>
    </row>
    <row r="38" spans="1:8" ht="12.75">
      <c r="A38" s="219"/>
      <c r="B38" s="219"/>
      <c r="C38" s="228"/>
      <c r="D38" s="229"/>
      <c r="E38" s="133"/>
      <c r="F38" s="133"/>
      <c r="G38" s="133"/>
      <c r="H38" s="133"/>
    </row>
    <row r="39" spans="1:8" ht="12.75">
      <c r="A39" s="219"/>
      <c r="B39" s="220"/>
      <c r="C39" s="220"/>
      <c r="D39" s="229"/>
      <c r="E39" s="133"/>
      <c r="F39" s="133"/>
      <c r="G39" s="133"/>
      <c r="H39" s="133"/>
    </row>
    <row r="40" spans="1:8" ht="12.75">
      <c r="A40" s="219"/>
      <c r="B40" s="220"/>
      <c r="C40" s="220"/>
      <c r="D40" s="221"/>
      <c r="E40" s="133"/>
      <c r="F40" s="133"/>
      <c r="G40" s="133"/>
      <c r="H40" s="133"/>
    </row>
  </sheetData>
  <sheetProtection/>
  <hyperlinks>
    <hyperlink ref="E9" r:id="rId1" display="fiserovar@soma.cz"/>
    <hyperlink ref="E12" r:id="rId2" display="fiserova@soma.cz"/>
  </hyperlinks>
  <printOptions/>
  <pageMargins left="0.7" right="0.7" top="0.787401575" bottom="0.7874015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D18"/>
  <sheetViews>
    <sheetView zoomScalePageLayoutView="0" workbookViewId="0" topLeftCell="A1">
      <selection activeCell="A3" sqref="A3:C18"/>
    </sheetView>
  </sheetViews>
  <sheetFormatPr defaultColWidth="11.625" defaultRowHeight="12.75"/>
  <cols>
    <col min="1" max="16384" width="11.625" style="13" customWidth="1"/>
  </cols>
  <sheetData>
    <row r="1" spans="1:3" ht="12.75">
      <c r="A1" s="1134" t="s">
        <v>486</v>
      </c>
      <c r="B1" s="1134"/>
      <c r="C1" s="1134"/>
    </row>
    <row r="2" spans="1:4" ht="12.75">
      <c r="A2" s="873"/>
      <c r="B2" s="873" t="s">
        <v>487</v>
      </c>
      <c r="C2" s="873" t="s">
        <v>39</v>
      </c>
      <c r="D2" s="25"/>
    </row>
    <row r="3" spans="1:4" ht="12.75">
      <c r="A3" s="850">
        <v>29</v>
      </c>
      <c r="B3" s="359" t="s">
        <v>332</v>
      </c>
      <c r="C3" s="850" t="s">
        <v>488</v>
      </c>
      <c r="D3" s="388"/>
    </row>
    <row r="4" spans="1:4" ht="12.75">
      <c r="A4" s="850"/>
      <c r="B4" s="359" t="s">
        <v>332</v>
      </c>
      <c r="C4" s="850" t="s">
        <v>392</v>
      </c>
      <c r="D4" s="388"/>
    </row>
    <row r="5" spans="1:4" ht="12.75">
      <c r="A5" s="850">
        <v>5</v>
      </c>
      <c r="B5" s="359" t="s">
        <v>489</v>
      </c>
      <c r="C5" s="850" t="s">
        <v>15</v>
      </c>
      <c r="D5" s="783"/>
    </row>
    <row r="6" spans="1:4" ht="12.75">
      <c r="A6" s="850"/>
      <c r="B6" s="359" t="s">
        <v>490</v>
      </c>
      <c r="C6" s="850" t="s">
        <v>14</v>
      </c>
      <c r="D6" s="783"/>
    </row>
    <row r="7" spans="1:4" ht="12.75">
      <c r="A7" s="850">
        <v>21</v>
      </c>
      <c r="B7" s="359" t="s">
        <v>491</v>
      </c>
      <c r="C7" s="850" t="s">
        <v>27</v>
      </c>
      <c r="D7" s="783"/>
    </row>
    <row r="8" spans="1:4" ht="12.75">
      <c r="A8" s="850">
        <v>11</v>
      </c>
      <c r="B8" s="359" t="s">
        <v>326</v>
      </c>
      <c r="C8" s="850" t="s">
        <v>492</v>
      </c>
      <c r="D8" s="783"/>
    </row>
    <row r="9" spans="1:4" ht="12.75">
      <c r="A9" s="359">
        <v>28</v>
      </c>
      <c r="B9" s="359" t="s">
        <v>493</v>
      </c>
      <c r="C9" s="359" t="s">
        <v>21</v>
      </c>
      <c r="D9" s="783"/>
    </row>
    <row r="10" spans="1:4" ht="12.75">
      <c r="A10" s="359">
        <v>20</v>
      </c>
      <c r="B10" s="359" t="s">
        <v>494</v>
      </c>
      <c r="C10" s="359" t="s">
        <v>15</v>
      </c>
      <c r="D10" s="783"/>
    </row>
    <row r="11" spans="1:4" ht="12.75">
      <c r="A11" s="850">
        <v>19</v>
      </c>
      <c r="B11" s="359" t="s">
        <v>495</v>
      </c>
      <c r="C11" s="850" t="s">
        <v>60</v>
      </c>
      <c r="D11" s="783"/>
    </row>
    <row r="12" spans="1:4" ht="12.75">
      <c r="A12" s="850">
        <v>6</v>
      </c>
      <c r="B12" s="359" t="s">
        <v>322</v>
      </c>
      <c r="C12" s="850" t="s">
        <v>22</v>
      </c>
      <c r="D12" s="783"/>
    </row>
    <row r="13" spans="1:4" ht="12.75">
      <c r="A13" s="850">
        <v>88</v>
      </c>
      <c r="B13" s="359" t="s">
        <v>332</v>
      </c>
      <c r="C13" s="850" t="s">
        <v>33</v>
      </c>
      <c r="D13" s="783" t="s">
        <v>664</v>
      </c>
    </row>
    <row r="14" spans="1:4" ht="13.5" thickBot="1">
      <c r="A14" s="850">
        <v>7</v>
      </c>
      <c r="B14" s="864" t="s">
        <v>313</v>
      </c>
      <c r="C14" s="865" t="s">
        <v>66</v>
      </c>
      <c r="D14" s="866" t="s">
        <v>663</v>
      </c>
    </row>
    <row r="15" spans="1:4" ht="12.75">
      <c r="A15" s="159"/>
      <c r="B15" s="852" t="s">
        <v>661</v>
      </c>
      <c r="C15" s="853" t="s">
        <v>33</v>
      </c>
      <c r="D15" s="854" t="s">
        <v>662</v>
      </c>
    </row>
    <row r="16" spans="1:4" ht="12.75">
      <c r="A16" s="159"/>
      <c r="B16" s="781"/>
      <c r="C16" s="782"/>
      <c r="D16" s="783"/>
    </row>
    <row r="17" spans="1:4" ht="12.75">
      <c r="A17" s="159"/>
      <c r="B17" s="781"/>
      <c r="C17" s="782"/>
      <c r="D17" s="783"/>
    </row>
    <row r="18" spans="1:4" ht="12.75">
      <c r="A18" s="159"/>
      <c r="B18" s="781"/>
      <c r="C18" s="782"/>
      <c r="D18" s="783"/>
    </row>
  </sheetData>
  <sheetProtection/>
  <mergeCells count="1">
    <mergeCell ref="A1:C1"/>
  </mergeCells>
  <hyperlinks>
    <hyperlink ref="D9" r:id="rId1" display="lukajosef@seznam.cz"/>
  </hyperlinks>
  <printOptions/>
  <pageMargins left="0.7875" right="0.7875" top="0.7875" bottom="0.7875" header="0.49236111111111114" footer="0.49236111111111114"/>
  <pageSetup fitToHeight="0" horizontalDpi="300" verticalDpi="300" orientation="portrait" paperSize="9"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H43"/>
  <sheetViews>
    <sheetView zoomScalePageLayoutView="0" workbookViewId="0" topLeftCell="A1">
      <selection activeCell="A17" sqref="A17:C32"/>
    </sheetView>
  </sheetViews>
  <sheetFormatPr defaultColWidth="9.00390625" defaultRowHeight="12.75"/>
  <cols>
    <col min="1" max="1" width="6.625" style="13" customWidth="1"/>
    <col min="2" max="2" width="22.25390625" style="13" customWidth="1"/>
    <col min="3" max="3" width="22.375" style="13" customWidth="1"/>
    <col min="4" max="4" width="20.125" style="13" customWidth="1"/>
    <col min="5" max="5" width="6.25390625" style="13" customWidth="1"/>
    <col min="6" max="7" width="4.75390625" style="13" customWidth="1"/>
    <col min="8" max="8" width="11.75390625" style="13" customWidth="1"/>
    <col min="9" max="16384" width="9.125" style="13" customWidth="1"/>
  </cols>
  <sheetData>
    <row r="1" spans="1:8" ht="18">
      <c r="A1" s="68" t="s">
        <v>257</v>
      </c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3.5" thickBot="1">
      <c r="A3" s="1135" t="s">
        <v>34</v>
      </c>
      <c r="B3" s="1135"/>
      <c r="C3" s="1135"/>
      <c r="D3" s="1135"/>
      <c r="E3" s="1"/>
      <c r="F3" s="1135" t="s">
        <v>35</v>
      </c>
      <c r="G3" s="1135"/>
      <c r="H3" s="1135"/>
    </row>
    <row r="4" spans="1:8" ht="21" thickBot="1">
      <c r="A4" s="1136" t="s">
        <v>305</v>
      </c>
      <c r="B4" s="1136"/>
      <c r="C4" s="1136"/>
      <c r="D4" s="1136"/>
      <c r="E4" s="1"/>
      <c r="F4" s="1136" t="s">
        <v>264</v>
      </c>
      <c r="G4" s="1136"/>
      <c r="H4" s="1136"/>
    </row>
    <row r="5" spans="1:8" ht="12.75">
      <c r="A5" s="1"/>
      <c r="B5" s="10"/>
      <c r="C5" s="10"/>
      <c r="D5" s="10"/>
      <c r="E5" s="1"/>
      <c r="F5" s="10"/>
      <c r="G5" s="10"/>
      <c r="H5" s="10"/>
    </row>
    <row r="6" spans="1:8" ht="12.75">
      <c r="A6" s="70" t="s">
        <v>36</v>
      </c>
      <c r="B6" s="1"/>
      <c r="C6" s="1"/>
      <c r="D6" s="1"/>
      <c r="E6" s="1"/>
      <c r="F6" s="1"/>
      <c r="G6" s="1"/>
      <c r="H6" s="1"/>
    </row>
    <row r="7" spans="1:8" ht="13.5" thickBot="1">
      <c r="A7" s="1135" t="s">
        <v>37</v>
      </c>
      <c r="B7" s="1135"/>
      <c r="C7" s="1135"/>
      <c r="D7" s="1135"/>
      <c r="E7" s="1"/>
      <c r="F7" s="1"/>
      <c r="G7" s="1"/>
      <c r="H7" s="1"/>
    </row>
    <row r="8" spans="1:8" ht="12.75">
      <c r="A8" s="1137" t="s">
        <v>38</v>
      </c>
      <c r="B8" s="1137"/>
      <c r="C8" s="71" t="s">
        <v>39</v>
      </c>
      <c r="D8" s="1138" t="s">
        <v>40</v>
      </c>
      <c r="E8" s="1138"/>
      <c r="F8" s="1139" t="s">
        <v>41</v>
      </c>
      <c r="G8" s="1139"/>
      <c r="H8" s="1139"/>
    </row>
    <row r="9" spans="1:8" ht="13.5" thickBot="1">
      <c r="A9" s="1140" t="s">
        <v>117</v>
      </c>
      <c r="B9" s="1140"/>
      <c r="C9" s="72" t="s">
        <v>12</v>
      </c>
      <c r="D9" s="1141" t="s">
        <v>265</v>
      </c>
      <c r="E9" s="1141"/>
      <c r="F9" s="1142">
        <v>777750500</v>
      </c>
      <c r="G9" s="1142"/>
      <c r="H9" s="1142"/>
    </row>
    <row r="10" spans="1:8" ht="13.5" thickBot="1">
      <c r="A10" s="1135" t="s">
        <v>42</v>
      </c>
      <c r="B10" s="1135"/>
      <c r="C10" s="1135"/>
      <c r="D10" s="1135"/>
      <c r="E10" s="1"/>
      <c r="F10" s="1"/>
      <c r="G10" s="1"/>
      <c r="H10" s="1"/>
    </row>
    <row r="11" spans="1:8" ht="12.75">
      <c r="A11" s="1137" t="s">
        <v>38</v>
      </c>
      <c r="B11" s="1137"/>
      <c r="C11" s="71" t="s">
        <v>39</v>
      </c>
      <c r="D11" s="1138" t="s">
        <v>40</v>
      </c>
      <c r="E11" s="1138"/>
      <c r="F11" s="1139" t="s">
        <v>41</v>
      </c>
      <c r="G11" s="1139"/>
      <c r="H11" s="1139"/>
    </row>
    <row r="12" spans="1:8" ht="13.5" thickBot="1">
      <c r="A12" s="1143" t="s">
        <v>118</v>
      </c>
      <c r="B12" s="1140"/>
      <c r="C12" s="337" t="s">
        <v>17</v>
      </c>
      <c r="D12" s="1144" t="s">
        <v>266</v>
      </c>
      <c r="E12" s="1141"/>
      <c r="F12" s="1142">
        <v>608402794</v>
      </c>
      <c r="G12" s="1142"/>
      <c r="H12" s="1142"/>
    </row>
    <row r="13" spans="1:8" ht="12.75">
      <c r="A13" s="1"/>
      <c r="B13" s="1"/>
      <c r="C13" s="1"/>
      <c r="D13" s="10"/>
      <c r="E13" s="10"/>
      <c r="F13" s="10"/>
      <c r="G13" s="10"/>
      <c r="H13" s="10"/>
    </row>
    <row r="14" spans="1:8" ht="12.75">
      <c r="A14" s="70" t="s">
        <v>43</v>
      </c>
      <c r="B14" s="1"/>
      <c r="C14" s="1"/>
      <c r="D14" s="1"/>
      <c r="E14" s="1"/>
      <c r="F14" s="1"/>
      <c r="G14" s="1"/>
      <c r="H14" s="1"/>
    </row>
    <row r="15" spans="1:8" ht="12.75">
      <c r="A15" s="69" t="s">
        <v>119</v>
      </c>
      <c r="B15" s="69"/>
      <c r="C15" s="69"/>
      <c r="D15" s="69"/>
      <c r="E15" s="69"/>
      <c r="F15" s="69"/>
      <c r="G15" s="69"/>
      <c r="H15" s="1"/>
    </row>
    <row r="16" spans="1:8" ht="12.75">
      <c r="A16" s="73" t="s">
        <v>44</v>
      </c>
      <c r="B16" s="74" t="s">
        <v>38</v>
      </c>
      <c r="C16" s="74" t="s">
        <v>39</v>
      </c>
      <c r="D16" s="74" t="s">
        <v>120</v>
      </c>
      <c r="E16" s="1145" t="s">
        <v>121</v>
      </c>
      <c r="F16" s="1145"/>
      <c r="G16" s="1145"/>
      <c r="H16" s="75"/>
    </row>
    <row r="17" spans="1:8" ht="12.75">
      <c r="A17" s="8">
        <v>44</v>
      </c>
      <c r="B17" s="76" t="s">
        <v>117</v>
      </c>
      <c r="C17" s="8" t="s">
        <v>12</v>
      </c>
      <c r="D17" s="5">
        <v>700305</v>
      </c>
      <c r="E17" s="77" t="s">
        <v>122</v>
      </c>
      <c r="F17" s="77"/>
      <c r="G17" s="77"/>
      <c r="H17" s="1"/>
    </row>
    <row r="18" spans="1:8" ht="12.75">
      <c r="A18" s="8">
        <v>12</v>
      </c>
      <c r="B18" s="76" t="s">
        <v>13</v>
      </c>
      <c r="C18" s="8" t="s">
        <v>12</v>
      </c>
      <c r="D18" s="5">
        <v>750513</v>
      </c>
      <c r="E18" s="77" t="s">
        <v>122</v>
      </c>
      <c r="F18" s="77"/>
      <c r="G18" s="77"/>
      <c r="H18" s="1"/>
    </row>
    <row r="19" spans="1:8" ht="12.75">
      <c r="A19" s="338">
        <v>8</v>
      </c>
      <c r="B19" s="354" t="s">
        <v>123</v>
      </c>
      <c r="C19" s="338" t="s">
        <v>60</v>
      </c>
      <c r="D19" s="355">
        <v>960715</v>
      </c>
      <c r="E19" s="339" t="s">
        <v>122</v>
      </c>
      <c r="F19" s="339"/>
      <c r="G19" s="339"/>
      <c r="H19" s="1"/>
    </row>
    <row r="20" spans="1:8" ht="12.75">
      <c r="A20" s="78">
        <v>77</v>
      </c>
      <c r="B20" s="356" t="s">
        <v>124</v>
      </c>
      <c r="C20" s="356" t="s">
        <v>69</v>
      </c>
      <c r="D20" s="357">
        <v>760808</v>
      </c>
      <c r="E20" s="28" t="s">
        <v>122</v>
      </c>
      <c r="F20" s="28"/>
      <c r="G20" s="28"/>
      <c r="H20" s="1"/>
    </row>
    <row r="21" spans="1:8" ht="12.75">
      <c r="A21" s="78">
        <v>74</v>
      </c>
      <c r="B21" s="356" t="s">
        <v>118</v>
      </c>
      <c r="C21" s="356" t="s">
        <v>17</v>
      </c>
      <c r="D21" s="356">
        <v>700818</v>
      </c>
      <c r="E21" s="28" t="s">
        <v>122</v>
      </c>
      <c r="F21" s="28"/>
      <c r="G21" s="28"/>
      <c r="H21" s="1"/>
    </row>
    <row r="22" spans="1:8" ht="12.75">
      <c r="A22" s="78">
        <v>22</v>
      </c>
      <c r="B22" s="340" t="s">
        <v>267</v>
      </c>
      <c r="C22" s="356" t="s">
        <v>268</v>
      </c>
      <c r="D22" s="356">
        <v>710410</v>
      </c>
      <c r="E22" s="28" t="s">
        <v>122</v>
      </c>
      <c r="F22" s="28"/>
      <c r="G22" s="28"/>
      <c r="H22" s="1"/>
    </row>
    <row r="23" spans="1:8" ht="12.75">
      <c r="A23" s="78">
        <v>86</v>
      </c>
      <c r="B23" s="158" t="s">
        <v>55</v>
      </c>
      <c r="C23" s="78" t="s">
        <v>126</v>
      </c>
      <c r="D23" s="79" t="s">
        <v>122</v>
      </c>
      <c r="E23" s="28" t="s">
        <v>122</v>
      </c>
      <c r="F23" s="28" t="s">
        <v>122</v>
      </c>
      <c r="G23" s="28" t="s">
        <v>122</v>
      </c>
      <c r="H23" s="1"/>
    </row>
    <row r="24" spans="1:8" ht="12.75">
      <c r="A24" s="78">
        <v>23</v>
      </c>
      <c r="B24" s="158" t="s">
        <v>145</v>
      </c>
      <c r="C24" s="78" t="s">
        <v>33</v>
      </c>
      <c r="D24" s="79">
        <v>840529</v>
      </c>
      <c r="E24" s="28" t="s">
        <v>122</v>
      </c>
      <c r="F24" s="28" t="s">
        <v>122</v>
      </c>
      <c r="G24" s="28" t="s">
        <v>122</v>
      </c>
      <c r="H24" s="1"/>
    </row>
    <row r="25" spans="1:8" ht="12.75">
      <c r="A25" s="78">
        <v>9</v>
      </c>
      <c r="B25" s="158" t="s">
        <v>314</v>
      </c>
      <c r="C25" s="78" t="s">
        <v>19</v>
      </c>
      <c r="D25" s="79" t="s">
        <v>122</v>
      </c>
      <c r="E25" s="28" t="s">
        <v>122</v>
      </c>
      <c r="F25" s="28"/>
      <c r="G25" s="28"/>
      <c r="H25" s="1"/>
    </row>
    <row r="26" spans="1:8" ht="12.75">
      <c r="A26" s="78" t="s">
        <v>122</v>
      </c>
      <c r="B26" s="78" t="s">
        <v>318</v>
      </c>
      <c r="C26" s="78" t="s">
        <v>28</v>
      </c>
      <c r="D26" s="79">
        <v>821210</v>
      </c>
      <c r="E26" s="79"/>
      <c r="F26" s="28"/>
      <c r="G26" s="28"/>
      <c r="H26" s="1"/>
    </row>
    <row r="27" spans="1:8" ht="12.75">
      <c r="A27" s="78"/>
      <c r="B27" s="128" t="s">
        <v>319</v>
      </c>
      <c r="C27" s="128" t="s">
        <v>17</v>
      </c>
      <c r="D27" s="29"/>
      <c r="E27" s="28"/>
      <c r="F27" s="28"/>
      <c r="G27" s="28"/>
      <c r="H27" s="1"/>
    </row>
    <row r="28" spans="1:8" ht="12.75">
      <c r="A28" s="78"/>
      <c r="B28" s="29" t="s">
        <v>327</v>
      </c>
      <c r="C28" s="29" t="s">
        <v>272</v>
      </c>
      <c r="D28" s="29"/>
      <c r="E28" s="28"/>
      <c r="F28" s="28"/>
      <c r="G28" s="28"/>
      <c r="H28" s="1"/>
    </row>
    <row r="29" spans="1:8" ht="12.75">
      <c r="A29" s="78"/>
      <c r="B29" s="29" t="s">
        <v>246</v>
      </c>
      <c r="C29" s="734" t="s">
        <v>60</v>
      </c>
      <c r="D29" s="735">
        <v>860308</v>
      </c>
      <c r="E29" s="28"/>
      <c r="F29" s="28"/>
      <c r="G29" s="28"/>
      <c r="H29" s="1"/>
    </row>
    <row r="30" spans="1:8" ht="13.5" thickBot="1">
      <c r="A30" s="897"/>
      <c r="B30" s="82" t="s">
        <v>499</v>
      </c>
      <c r="C30" s="82" t="s">
        <v>17</v>
      </c>
      <c r="D30" s="82"/>
      <c r="E30" s="28"/>
      <c r="F30" s="28"/>
      <c r="G30" s="28"/>
      <c r="H30" s="1"/>
    </row>
    <row r="31" spans="1:8" ht="12.75">
      <c r="A31" s="895"/>
      <c r="B31" s="852" t="s">
        <v>670</v>
      </c>
      <c r="C31" s="853" t="s">
        <v>17</v>
      </c>
      <c r="D31" s="896"/>
      <c r="E31" s="28"/>
      <c r="F31" s="28"/>
      <c r="G31" s="28"/>
      <c r="H31" s="1"/>
    </row>
    <row r="32" spans="1:8" ht="12.75">
      <c r="A32" s="1"/>
      <c r="B32" s="781" t="s">
        <v>727</v>
      </c>
      <c r="C32" s="782" t="s">
        <v>728</v>
      </c>
      <c r="D32" s="1"/>
      <c r="E32" s="1"/>
      <c r="F32" s="1"/>
      <c r="G32" s="1"/>
      <c r="H32" s="1"/>
    </row>
    <row r="33" spans="1:8" ht="12.75">
      <c r="A33" s="1"/>
      <c r="B33" s="886"/>
      <c r="C33" s="887"/>
      <c r="D33" s="1"/>
      <c r="E33" s="1"/>
      <c r="F33" s="1"/>
      <c r="G33" s="1"/>
      <c r="H33" s="1"/>
    </row>
    <row r="34" spans="1:8" ht="12.75">
      <c r="A34" s="1"/>
      <c r="B34" s="886"/>
      <c r="C34" s="887"/>
      <c r="D34" s="1"/>
      <c r="E34" s="1"/>
      <c r="F34" s="1"/>
      <c r="G34" s="1"/>
      <c r="H34" s="1"/>
    </row>
    <row r="35" spans="1:8" ht="12.75">
      <c r="A35" s="1"/>
      <c r="B35" s="886"/>
      <c r="C35" s="887"/>
      <c r="D35" s="1"/>
      <c r="E35" s="1"/>
      <c r="F35" s="1"/>
      <c r="G35" s="1"/>
      <c r="H35" s="1"/>
    </row>
    <row r="36" spans="1:8" ht="12.75">
      <c r="A36" s="1"/>
      <c r="B36" s="886"/>
      <c r="C36" s="887"/>
      <c r="D36" s="1"/>
      <c r="E36" s="1"/>
      <c r="F36" s="1"/>
      <c r="G36" s="1"/>
      <c r="H36" s="1"/>
    </row>
    <row r="37" spans="1:8" ht="13.5" thickBot="1">
      <c r="A37" s="1135" t="s">
        <v>45</v>
      </c>
      <c r="B37" s="1135"/>
      <c r="C37" s="1135"/>
      <c r="D37" s="1135"/>
      <c r="E37" s="1"/>
      <c r="F37" s="1"/>
      <c r="G37" s="1"/>
      <c r="H37" s="1"/>
    </row>
    <row r="38" spans="1:8" ht="13.5" thickBot="1">
      <c r="A38" s="341" t="s">
        <v>44</v>
      </c>
      <c r="B38" s="342" t="s">
        <v>38</v>
      </c>
      <c r="C38" s="343" t="s">
        <v>39</v>
      </c>
      <c r="D38" s="344" t="s">
        <v>59</v>
      </c>
      <c r="E38" s="1"/>
      <c r="F38" s="80" t="s">
        <v>46</v>
      </c>
      <c r="G38" s="1"/>
      <c r="H38" s="1"/>
    </row>
    <row r="39" spans="1:8" ht="13.5" thickBot="1">
      <c r="A39" s="345"/>
      <c r="B39" s="346" t="s">
        <v>170</v>
      </c>
      <c r="C39" s="346" t="s">
        <v>21</v>
      </c>
      <c r="D39" s="347" t="s">
        <v>122</v>
      </c>
      <c r="E39" s="1"/>
      <c r="F39" s="1146" t="s">
        <v>269</v>
      </c>
      <c r="G39" s="1146"/>
      <c r="H39" s="1146"/>
    </row>
    <row r="40" spans="1:8" ht="13.5" thickBot="1">
      <c r="A40" s="131"/>
      <c r="B40" s="126" t="s">
        <v>270</v>
      </c>
      <c r="C40" s="78" t="s">
        <v>27</v>
      </c>
      <c r="D40" s="348" t="s">
        <v>122</v>
      </c>
      <c r="E40" s="1"/>
      <c r="F40" s="1146"/>
      <c r="G40" s="1146"/>
      <c r="H40" s="1146"/>
    </row>
    <row r="41" spans="1:8" ht="12.75">
      <c r="A41" s="131"/>
      <c r="B41" s="81" t="s">
        <v>125</v>
      </c>
      <c r="C41" s="81" t="s">
        <v>23</v>
      </c>
      <c r="D41" s="349" t="s">
        <v>122</v>
      </c>
      <c r="E41" s="1"/>
      <c r="F41" s="1"/>
      <c r="G41" s="1"/>
      <c r="H41" s="1"/>
    </row>
    <row r="42" spans="1:8" ht="12.75">
      <c r="A42" s="131"/>
      <c r="B42" s="350" t="s">
        <v>122</v>
      </c>
      <c r="C42" s="81" t="s">
        <v>122</v>
      </c>
      <c r="D42" s="349" t="s">
        <v>122</v>
      </c>
      <c r="E42" s="1"/>
      <c r="F42" s="1"/>
      <c r="G42" s="1"/>
      <c r="H42" s="1"/>
    </row>
    <row r="43" spans="1:4" ht="13.5" thickBot="1">
      <c r="A43" s="351"/>
      <c r="B43" s="82" t="s">
        <v>122</v>
      </c>
      <c r="C43" s="352" t="s">
        <v>122</v>
      </c>
      <c r="D43" s="132"/>
    </row>
  </sheetData>
  <sheetProtection/>
  <mergeCells count="21">
    <mergeCell ref="A12:B12"/>
    <mergeCell ref="D12:E12"/>
    <mergeCell ref="F12:H12"/>
    <mergeCell ref="E16:G16"/>
    <mergeCell ref="A37:D37"/>
    <mergeCell ref="F39:H40"/>
    <mergeCell ref="A9:B9"/>
    <mergeCell ref="D9:E9"/>
    <mergeCell ref="F9:H9"/>
    <mergeCell ref="A10:D10"/>
    <mergeCell ref="A11:B11"/>
    <mergeCell ref="D11:E11"/>
    <mergeCell ref="F11:H11"/>
    <mergeCell ref="A3:D3"/>
    <mergeCell ref="F3:H3"/>
    <mergeCell ref="A4:D4"/>
    <mergeCell ref="F4:H4"/>
    <mergeCell ref="A7:D7"/>
    <mergeCell ref="A8:B8"/>
    <mergeCell ref="D8:E8"/>
    <mergeCell ref="F8:H8"/>
  </mergeCells>
  <hyperlinks>
    <hyperlink ref="D9" r:id="rId1" display="nuget@nuget.cz"/>
  </hyperlinks>
  <printOptions/>
  <pageMargins left="0.7" right="0.7" top="0.787401575" bottom="0.7874015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B2:L41"/>
  <sheetViews>
    <sheetView zoomScalePageLayoutView="0" workbookViewId="0" topLeftCell="A7">
      <selection activeCell="B18" sqref="B18:E30"/>
    </sheetView>
  </sheetViews>
  <sheetFormatPr defaultColWidth="9.00390625" defaultRowHeight="12.75"/>
  <cols>
    <col min="1" max="9" width="9.00390625" style="13" customWidth="1"/>
    <col min="10" max="10" width="25.75390625" style="13" customWidth="1"/>
    <col min="11" max="16384" width="9.00390625" style="13" customWidth="1"/>
  </cols>
  <sheetData>
    <row r="2" spans="2:9" ht="18">
      <c r="B2" s="310" t="s">
        <v>247</v>
      </c>
      <c r="C2" s="311"/>
      <c r="D2" s="311"/>
      <c r="E2" s="311"/>
      <c r="F2" s="311"/>
      <c r="G2" s="311"/>
      <c r="H2" s="311"/>
      <c r="I2" s="311"/>
    </row>
    <row r="3" spans="2:9" ht="12.75">
      <c r="B3" s="311"/>
      <c r="C3" s="311"/>
      <c r="D3" s="311"/>
      <c r="E3" s="311"/>
      <c r="F3" s="311"/>
      <c r="G3" s="311"/>
      <c r="H3" s="311"/>
      <c r="I3" s="311"/>
    </row>
    <row r="4" spans="2:9" ht="13.5" thickBot="1">
      <c r="B4" s="1147" t="s">
        <v>34</v>
      </c>
      <c r="C4" s="1148"/>
      <c r="D4" s="1148"/>
      <c r="E4" s="1148"/>
      <c r="F4" s="311"/>
      <c r="G4" s="1147" t="s">
        <v>35</v>
      </c>
      <c r="H4" s="1149"/>
      <c r="I4" s="1149"/>
    </row>
    <row r="5" spans="2:9" ht="13.5" thickBot="1">
      <c r="B5" s="1150" t="s">
        <v>248</v>
      </c>
      <c r="C5" s="1151"/>
      <c r="D5" s="1151"/>
      <c r="E5" s="1152"/>
      <c r="F5" s="311"/>
      <c r="G5" s="1150" t="s">
        <v>249</v>
      </c>
      <c r="H5" s="1151"/>
      <c r="I5" s="1152"/>
    </row>
    <row r="6" spans="2:9" ht="12.75">
      <c r="B6" s="311"/>
      <c r="C6" s="312"/>
      <c r="D6" s="312"/>
      <c r="E6" s="312"/>
      <c r="F6" s="311"/>
      <c r="G6" s="312"/>
      <c r="H6" s="312"/>
      <c r="I6" s="312"/>
    </row>
    <row r="7" spans="2:9" ht="12.75">
      <c r="B7" s="313" t="s">
        <v>36</v>
      </c>
      <c r="C7" s="311"/>
      <c r="D7" s="311"/>
      <c r="E7" s="311"/>
      <c r="F7" s="311"/>
      <c r="G7" s="311"/>
      <c r="H7" s="311"/>
      <c r="I7" s="311"/>
    </row>
    <row r="8" spans="2:9" ht="13.5" thickBot="1">
      <c r="B8" s="1147" t="s">
        <v>37</v>
      </c>
      <c r="C8" s="1148"/>
      <c r="D8" s="1148"/>
      <c r="E8" s="1148"/>
      <c r="F8" s="311"/>
      <c r="G8" s="311"/>
      <c r="H8" s="311"/>
      <c r="I8" s="311"/>
    </row>
    <row r="9" spans="2:9" ht="12.75">
      <c r="B9" s="1160" t="s">
        <v>38</v>
      </c>
      <c r="C9" s="1161"/>
      <c r="D9" s="314" t="s">
        <v>39</v>
      </c>
      <c r="E9" s="1156" t="s">
        <v>40</v>
      </c>
      <c r="F9" s="1156"/>
      <c r="G9" s="1156" t="s">
        <v>41</v>
      </c>
      <c r="H9" s="1156"/>
      <c r="I9" s="1158"/>
    </row>
    <row r="10" spans="2:9" ht="13.5" thickBot="1">
      <c r="B10" s="1157" t="s">
        <v>613</v>
      </c>
      <c r="C10" s="1154"/>
      <c r="D10" s="315"/>
      <c r="E10" s="1159"/>
      <c r="F10" s="1154"/>
      <c r="G10" s="1153">
        <v>728576715</v>
      </c>
      <c r="H10" s="1154"/>
      <c r="I10" s="1155"/>
    </row>
    <row r="11" spans="2:9" ht="13.5" thickBot="1">
      <c r="B11" s="1147" t="s">
        <v>42</v>
      </c>
      <c r="C11" s="1148"/>
      <c r="D11" s="1148"/>
      <c r="E11" s="1148"/>
      <c r="F11" s="311"/>
      <c r="G11" s="311"/>
      <c r="H11" s="311"/>
      <c r="I11" s="311"/>
    </row>
    <row r="12" spans="2:9" ht="12.75">
      <c r="B12" s="1160" t="s">
        <v>38</v>
      </c>
      <c r="C12" s="1161"/>
      <c r="D12" s="314" t="s">
        <v>39</v>
      </c>
      <c r="E12" s="1156" t="s">
        <v>40</v>
      </c>
      <c r="F12" s="1156"/>
      <c r="G12" s="1156" t="s">
        <v>41</v>
      </c>
      <c r="H12" s="1156"/>
      <c r="I12" s="1158"/>
    </row>
    <row r="13" spans="2:9" ht="13.5" thickBot="1">
      <c r="B13" s="1157" t="s">
        <v>29</v>
      </c>
      <c r="C13" s="1154"/>
      <c r="D13" s="315" t="s">
        <v>30</v>
      </c>
      <c r="E13" s="1159" t="s">
        <v>250</v>
      </c>
      <c r="F13" s="1154"/>
      <c r="G13" s="1153">
        <v>776727252</v>
      </c>
      <c r="H13" s="1154"/>
      <c r="I13" s="1155"/>
    </row>
    <row r="14" spans="2:9" ht="12.75">
      <c r="B14" s="311"/>
      <c r="C14" s="316"/>
      <c r="D14" s="316"/>
      <c r="E14" s="312"/>
      <c r="F14" s="312"/>
      <c r="G14" s="312"/>
      <c r="H14" s="312"/>
      <c r="I14" s="312"/>
    </row>
    <row r="15" spans="2:9" ht="12.75">
      <c r="B15" s="313" t="s">
        <v>43</v>
      </c>
      <c r="C15" s="311"/>
      <c r="D15" s="311"/>
      <c r="E15" s="311"/>
      <c r="F15" s="311"/>
      <c r="G15" s="311"/>
      <c r="H15" s="311"/>
      <c r="I15" s="311"/>
    </row>
    <row r="16" spans="2:9" ht="13.5" thickBot="1">
      <c r="B16" s="317"/>
      <c r="C16" s="317"/>
      <c r="D16" s="317"/>
      <c r="E16" s="317"/>
      <c r="F16" s="318"/>
      <c r="G16" s="318"/>
      <c r="H16" s="318"/>
      <c r="I16" s="311"/>
    </row>
    <row r="17" spans="2:12" ht="15">
      <c r="B17" s="319" t="s">
        <v>44</v>
      </c>
      <c r="C17" s="320" t="s">
        <v>38</v>
      </c>
      <c r="D17" s="320" t="s">
        <v>39</v>
      </c>
      <c r="E17" s="320" t="s">
        <v>251</v>
      </c>
      <c r="F17" s="1170"/>
      <c r="G17" s="1170"/>
      <c r="H17" s="1171"/>
      <c r="I17" s="321"/>
      <c r="L17" s="805"/>
    </row>
    <row r="18" spans="2:12" ht="15">
      <c r="B18" s="175">
        <v>9</v>
      </c>
      <c r="C18" s="14" t="s">
        <v>75</v>
      </c>
      <c r="D18" s="14" t="s">
        <v>16</v>
      </c>
      <c r="E18" s="14">
        <v>920403</v>
      </c>
      <c r="F18" s="323"/>
      <c r="G18" s="322"/>
      <c r="H18" s="324"/>
      <c r="I18" s="316"/>
      <c r="L18" s="805"/>
    </row>
    <row r="19" spans="2:12" ht="15">
      <c r="B19" s="175">
        <v>10</v>
      </c>
      <c r="C19" s="14" t="s">
        <v>252</v>
      </c>
      <c r="D19" s="14" t="s">
        <v>22</v>
      </c>
      <c r="E19" s="14">
        <v>971216</v>
      </c>
      <c r="F19" s="323"/>
      <c r="G19" s="322"/>
      <c r="H19" s="324"/>
      <c r="I19" s="316"/>
      <c r="L19" s="805"/>
    </row>
    <row r="20" spans="2:12" ht="15">
      <c r="B20" s="175">
        <v>25</v>
      </c>
      <c r="C20" s="14" t="s">
        <v>253</v>
      </c>
      <c r="D20" s="14" t="s">
        <v>68</v>
      </c>
      <c r="E20" s="14"/>
      <c r="F20" s="322"/>
      <c r="G20" s="323"/>
      <c r="H20" s="324"/>
      <c r="I20" s="316"/>
      <c r="L20" s="805"/>
    </row>
    <row r="21" spans="2:12" ht="15">
      <c r="B21" s="175">
        <v>15</v>
      </c>
      <c r="C21" s="14" t="s">
        <v>254</v>
      </c>
      <c r="D21" s="14" t="s">
        <v>32</v>
      </c>
      <c r="E21" s="14"/>
      <c r="F21" s="322"/>
      <c r="G21" s="323"/>
      <c r="H21" s="324"/>
      <c r="I21" s="316"/>
      <c r="L21" s="805"/>
    </row>
    <row r="22" spans="2:12" ht="15">
      <c r="B22" s="175">
        <v>23</v>
      </c>
      <c r="C22" s="14" t="s">
        <v>254</v>
      </c>
      <c r="D22" s="14" t="s">
        <v>57</v>
      </c>
      <c r="E22" s="184"/>
      <c r="F22" s="322"/>
      <c r="G22" s="323"/>
      <c r="H22" s="324"/>
      <c r="I22" s="316"/>
      <c r="L22" s="805"/>
    </row>
    <row r="23" spans="2:12" ht="15">
      <c r="B23" s="175"/>
      <c r="C23" s="14" t="s">
        <v>194</v>
      </c>
      <c r="D23" s="14" t="s">
        <v>623</v>
      </c>
      <c r="E23" s="14"/>
      <c r="F23" s="323"/>
      <c r="G23" s="322"/>
      <c r="H23" s="324"/>
      <c r="I23" s="316"/>
      <c r="L23" s="805"/>
    </row>
    <row r="24" spans="2:12" ht="15">
      <c r="B24" s="175"/>
      <c r="C24" s="14" t="s">
        <v>624</v>
      </c>
      <c r="D24" s="14" t="s">
        <v>15</v>
      </c>
      <c r="E24" s="14"/>
      <c r="F24" s="322"/>
      <c r="G24" s="323"/>
      <c r="H24" s="324"/>
      <c r="I24" s="316"/>
      <c r="L24" s="805"/>
    </row>
    <row r="25" spans="2:12" ht="15">
      <c r="B25" s="175"/>
      <c r="C25" s="14" t="s">
        <v>624</v>
      </c>
      <c r="D25" s="14" t="s">
        <v>625</v>
      </c>
      <c r="E25" s="14"/>
      <c r="F25" s="322"/>
      <c r="G25" s="323"/>
      <c r="H25" s="324"/>
      <c r="I25" s="316"/>
      <c r="L25" s="805"/>
    </row>
    <row r="26" spans="2:12" ht="15">
      <c r="B26" s="175">
        <v>8</v>
      </c>
      <c r="C26" s="14" t="s">
        <v>626</v>
      </c>
      <c r="D26" s="14" t="s">
        <v>14</v>
      </c>
      <c r="E26" s="14"/>
      <c r="F26" s="322"/>
      <c r="G26" s="322"/>
      <c r="H26" s="324"/>
      <c r="I26" s="316"/>
      <c r="L26" s="805"/>
    </row>
    <row r="27" spans="2:12" ht="15">
      <c r="B27" s="175">
        <v>4</v>
      </c>
      <c r="C27" s="14" t="s">
        <v>627</v>
      </c>
      <c r="D27" s="14" t="s">
        <v>14</v>
      </c>
      <c r="E27" s="14"/>
      <c r="F27" s="322"/>
      <c r="G27" s="322"/>
      <c r="H27" s="324"/>
      <c r="I27" s="316"/>
      <c r="L27" s="805"/>
    </row>
    <row r="28" spans="2:12" ht="15">
      <c r="B28" s="175"/>
      <c r="C28" s="14" t="s">
        <v>628</v>
      </c>
      <c r="D28" s="14" t="s">
        <v>22</v>
      </c>
      <c r="E28" s="14"/>
      <c r="F28" s="322"/>
      <c r="G28" s="322"/>
      <c r="H28" s="324"/>
      <c r="I28" s="316"/>
      <c r="L28" s="805"/>
    </row>
    <row r="29" spans="2:9" ht="15.75" thickBot="1">
      <c r="B29" s="175"/>
      <c r="C29" s="326" t="s">
        <v>629</v>
      </c>
      <c r="D29" s="326" t="s">
        <v>17</v>
      </c>
      <c r="E29" s="326"/>
      <c r="F29" s="823" t="s">
        <v>630</v>
      </c>
      <c r="G29" s="322"/>
      <c r="H29" s="324"/>
      <c r="I29" s="316"/>
    </row>
    <row r="30" spans="2:9" ht="15">
      <c r="B30" s="175"/>
      <c r="C30" s="852" t="s">
        <v>654</v>
      </c>
      <c r="D30" s="853" t="s">
        <v>655</v>
      </c>
      <c r="E30" s="854"/>
      <c r="F30" s="855" t="s">
        <v>630</v>
      </c>
      <c r="G30" s="322"/>
      <c r="H30" s="324"/>
      <c r="I30" s="316"/>
    </row>
    <row r="31" spans="2:9" ht="13.5" thickBot="1">
      <c r="B31" s="325"/>
      <c r="C31" s="326"/>
      <c r="D31" s="326"/>
      <c r="E31" s="326"/>
      <c r="F31" s="327"/>
      <c r="G31" s="327"/>
      <c r="H31" s="328"/>
      <c r="I31" s="316"/>
    </row>
    <row r="32" spans="2:9" ht="12.75">
      <c r="B32" s="311"/>
      <c r="C32" s="311"/>
      <c r="D32" s="311"/>
      <c r="E32" s="311"/>
      <c r="F32" s="311"/>
      <c r="G32" s="311"/>
      <c r="H32" s="311"/>
      <c r="I32" s="311"/>
    </row>
    <row r="33" spans="2:9" ht="13.5" thickBot="1">
      <c r="B33" s="1147" t="s">
        <v>45</v>
      </c>
      <c r="C33" s="1148"/>
      <c r="D33" s="1148"/>
      <c r="E33" s="1148"/>
      <c r="F33" s="311"/>
      <c r="G33" s="311"/>
      <c r="H33" s="311"/>
      <c r="I33" s="311"/>
    </row>
    <row r="34" spans="2:9" ht="13.5" thickBot="1">
      <c r="B34" s="319" t="s">
        <v>44</v>
      </c>
      <c r="C34" s="329" t="s">
        <v>38</v>
      </c>
      <c r="D34" s="320" t="s">
        <v>39</v>
      </c>
      <c r="E34" s="330" t="s">
        <v>236</v>
      </c>
      <c r="F34" s="311"/>
      <c r="G34" s="331" t="s">
        <v>46</v>
      </c>
      <c r="H34" s="311"/>
      <c r="I34" s="311"/>
    </row>
    <row r="35" spans="2:9" ht="12.75">
      <c r="B35" s="332"/>
      <c r="C35" s="154" t="s">
        <v>255</v>
      </c>
      <c r="D35" s="14" t="s">
        <v>27</v>
      </c>
      <c r="E35" s="333"/>
      <c r="F35" s="311"/>
      <c r="G35" s="1162" t="s">
        <v>225</v>
      </c>
      <c r="H35" s="1163"/>
      <c r="I35" s="1164"/>
    </row>
    <row r="36" spans="2:9" ht="13.5" thickBot="1">
      <c r="B36" s="332"/>
      <c r="C36" s="154" t="s">
        <v>169</v>
      </c>
      <c r="D36" s="14" t="s">
        <v>74</v>
      </c>
      <c r="E36" s="333">
        <v>920510</v>
      </c>
      <c r="F36" s="311"/>
      <c r="G36" s="1165"/>
      <c r="H36" s="1166"/>
      <c r="I36" s="1167"/>
    </row>
    <row r="37" spans="2:9" ht="12.75">
      <c r="B37" s="332"/>
      <c r="C37" s="154" t="s">
        <v>256</v>
      </c>
      <c r="D37" s="14" t="s">
        <v>49</v>
      </c>
      <c r="E37" s="333">
        <v>730327</v>
      </c>
      <c r="F37" s="311"/>
      <c r="G37" s="311"/>
      <c r="H37" s="311"/>
      <c r="I37" s="311"/>
    </row>
    <row r="38" spans="2:9" ht="13.5" thickBot="1">
      <c r="B38" s="334"/>
      <c r="C38" s="335"/>
      <c r="D38" s="326"/>
      <c r="E38" s="336"/>
      <c r="F38" s="311"/>
      <c r="G38" s="311"/>
      <c r="H38" s="311"/>
      <c r="I38" s="311"/>
    </row>
    <row r="39" spans="2:9" ht="12.75">
      <c r="B39" s="311"/>
      <c r="C39" s="311"/>
      <c r="D39" s="311"/>
      <c r="E39" s="311"/>
      <c r="F39" s="311"/>
      <c r="G39" s="311"/>
      <c r="H39" s="311"/>
      <c r="I39" s="311"/>
    </row>
    <row r="40" spans="2:9" ht="12.75">
      <c r="B40" s="1168" t="s">
        <v>47</v>
      </c>
      <c r="C40" s="1169"/>
      <c r="D40" s="1169"/>
      <c r="E40" s="1169"/>
      <c r="F40" s="1169"/>
      <c r="G40" s="1169"/>
      <c r="H40" s="1169"/>
      <c r="I40" s="1169"/>
    </row>
    <row r="41" spans="2:9" ht="12.75">
      <c r="B41" s="1169"/>
      <c r="C41" s="1169"/>
      <c r="D41" s="1169"/>
      <c r="E41" s="1169"/>
      <c r="F41" s="1169"/>
      <c r="G41" s="1169"/>
      <c r="H41" s="1169"/>
      <c r="I41" s="1169"/>
    </row>
  </sheetData>
  <sheetProtection/>
  <mergeCells count="22">
    <mergeCell ref="B40:I41"/>
    <mergeCell ref="F17:H17"/>
    <mergeCell ref="B33:E33"/>
    <mergeCell ref="E13:F13"/>
    <mergeCell ref="G12:I12"/>
    <mergeCell ref="G13:I13"/>
    <mergeCell ref="G5:I5"/>
    <mergeCell ref="B8:E8"/>
    <mergeCell ref="E9:F9"/>
    <mergeCell ref="B11:E11"/>
    <mergeCell ref="B9:C9"/>
    <mergeCell ref="G35:I36"/>
    <mergeCell ref="B4:E4"/>
    <mergeCell ref="G4:I4"/>
    <mergeCell ref="B5:E5"/>
    <mergeCell ref="G10:I10"/>
    <mergeCell ref="E12:F12"/>
    <mergeCell ref="B13:C13"/>
    <mergeCell ref="G9:I9"/>
    <mergeCell ref="B10:C10"/>
    <mergeCell ref="E10:F10"/>
    <mergeCell ref="B12:C12"/>
  </mergeCells>
  <hyperlinks>
    <hyperlink ref="E13" r:id="rId1" display="milanarnold@seznam.cz"/>
  </hyperlinks>
  <printOptions/>
  <pageMargins left="0.7875" right="0.7875" top="0.7875" bottom="0.7875" header="0.49236111111111114" footer="0.49236111111111114"/>
  <pageSetup fitToHeight="0"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3"/>
  <sheetViews>
    <sheetView zoomScale="95" zoomScaleNormal="95" zoomScalePageLayoutView="0" workbookViewId="0" topLeftCell="A8">
      <selection activeCell="Z30" sqref="Z30"/>
    </sheetView>
  </sheetViews>
  <sheetFormatPr defaultColWidth="9.00390625" defaultRowHeight="12.75"/>
  <cols>
    <col min="1" max="1" width="1.625" style="36" customWidth="1"/>
    <col min="2" max="2" width="4.00390625" style="0" customWidth="1"/>
    <col min="3" max="3" width="12.25390625" style="0" customWidth="1"/>
    <col min="4" max="4" width="9.875" style="0" customWidth="1"/>
    <col min="5" max="5" width="7.625" style="0" customWidth="1"/>
    <col min="6" max="6" width="1.75390625" style="0" customWidth="1"/>
    <col min="7" max="7" width="5.00390625" style="0" customWidth="1"/>
    <col min="8" max="8" width="6.00390625" style="0" customWidth="1"/>
    <col min="9" max="9" width="1.12109375" style="0" customWidth="1"/>
    <col min="10" max="10" width="6.75390625" style="0" customWidth="1"/>
    <col min="11" max="11" width="0.6171875" style="0" customWidth="1"/>
    <col min="12" max="12" width="7.625" style="0" customWidth="1"/>
    <col min="13" max="13" width="5.625" style="0" customWidth="1"/>
    <col min="14" max="14" width="6.25390625" style="0" customWidth="1"/>
    <col min="15" max="15" width="4.75390625" style="0" customWidth="1"/>
    <col min="16" max="16" width="4.625" style="0" customWidth="1"/>
    <col min="17" max="17" width="4.125" style="0" customWidth="1"/>
  </cols>
  <sheetData>
    <row r="1" spans="2:33" ht="26.25" customHeight="1" thickBot="1">
      <c r="B1" s="22" t="s">
        <v>187</v>
      </c>
      <c r="C1" s="1"/>
      <c r="D1" s="3"/>
      <c r="E1" s="353"/>
      <c r="F1" s="365" t="s">
        <v>180</v>
      </c>
      <c r="G1" s="365">
        <v>79</v>
      </c>
      <c r="H1" s="985" t="s">
        <v>339</v>
      </c>
      <c r="I1" s="987" t="s">
        <v>147</v>
      </c>
      <c r="J1" s="985" t="s">
        <v>708</v>
      </c>
      <c r="K1" s="903" t="s">
        <v>503</v>
      </c>
      <c r="L1" s="481" t="s">
        <v>350</v>
      </c>
      <c r="M1" s="481" t="s">
        <v>691</v>
      </c>
      <c r="N1" s="746">
        <v>0.8125</v>
      </c>
      <c r="O1" s="489"/>
      <c r="P1" s="62"/>
      <c r="Q1" s="19"/>
      <c r="V1" s="487"/>
      <c r="W1" s="487"/>
      <c r="X1" s="510"/>
      <c r="Y1" s="511"/>
      <c r="Z1" s="505"/>
      <c r="AA1" s="511"/>
      <c r="AB1" s="506"/>
      <c r="AC1" s="507"/>
      <c r="AD1" s="508"/>
      <c r="AE1" s="509"/>
      <c r="AF1" s="509"/>
      <c r="AG1" s="509"/>
    </row>
    <row r="2" spans="2:33" ht="13.5" thickBot="1">
      <c r="B2" s="1"/>
      <c r="C2" s="1"/>
      <c r="D2" s="3"/>
      <c r="E2" s="3"/>
      <c r="F2" s="3"/>
      <c r="G2" s="3"/>
      <c r="H2" s="3"/>
      <c r="I2" s="3"/>
      <c r="J2" s="3"/>
      <c r="K2" s="3"/>
      <c r="L2" s="83"/>
      <c r="M2" s="167" t="s">
        <v>0</v>
      </c>
      <c r="N2" s="168" t="s">
        <v>127</v>
      </c>
      <c r="O2" s="168" t="s">
        <v>128</v>
      </c>
      <c r="P2" s="169" t="s">
        <v>129</v>
      </c>
      <c r="Q2" s="169" t="s">
        <v>188</v>
      </c>
      <c r="V2" s="509"/>
      <c r="W2" s="509"/>
      <c r="X2" s="509"/>
      <c r="Y2" s="509"/>
      <c r="Z2" s="509"/>
      <c r="AA2" s="509"/>
      <c r="AB2" s="509"/>
      <c r="AC2" s="509"/>
      <c r="AD2" s="509"/>
      <c r="AE2" s="509"/>
      <c r="AF2" s="509"/>
      <c r="AG2" s="509"/>
    </row>
    <row r="3" spans="2:33" ht="16.5" customHeight="1">
      <c r="B3" s="2"/>
      <c r="C3" s="34" t="s">
        <v>106</v>
      </c>
      <c r="D3" s="33" t="str">
        <f>H1</f>
        <v>Thunders</v>
      </c>
      <c r="E3" s="35"/>
      <c r="F3" s="23"/>
      <c r="G3" s="23"/>
      <c r="H3" s="23"/>
      <c r="I3" s="23"/>
      <c r="J3" s="23"/>
      <c r="K3" s="23"/>
      <c r="L3" s="23"/>
      <c r="M3" s="170"/>
      <c r="N3" s="171"/>
      <c r="O3" s="172"/>
      <c r="P3" s="173"/>
      <c r="Q3" s="173"/>
      <c r="V3" s="509"/>
      <c r="W3" s="487"/>
      <c r="X3" s="704"/>
      <c r="Y3" s="511"/>
      <c r="Z3" s="505"/>
      <c r="AA3" s="511"/>
      <c r="AB3" s="704"/>
      <c r="AC3" s="506"/>
      <c r="AD3" s="391"/>
      <c r="AE3" s="508"/>
      <c r="AF3" s="509"/>
      <c r="AG3" s="509"/>
    </row>
    <row r="4" spans="2:33" ht="15.75">
      <c r="B4" s="1"/>
      <c r="C4" s="34" t="s">
        <v>1</v>
      </c>
      <c r="D4" s="33" t="str">
        <f>J1</f>
        <v>R.šípy </v>
      </c>
      <c r="E4" s="35"/>
      <c r="F4" s="23"/>
      <c r="G4" s="23"/>
      <c r="H4" s="23"/>
      <c r="I4" s="23"/>
      <c r="J4" s="23"/>
      <c r="K4" s="23"/>
      <c r="L4" s="23"/>
      <c r="M4" s="3"/>
      <c r="N4" s="3"/>
      <c r="O4" s="3"/>
      <c r="P4" s="3"/>
      <c r="Q4" s="3"/>
      <c r="V4" s="509"/>
      <c r="W4" s="509"/>
      <c r="X4" s="509"/>
      <c r="Y4" s="509"/>
      <c r="Z4" s="509"/>
      <c r="AA4" s="509"/>
      <c r="AB4" s="509"/>
      <c r="AC4" s="509"/>
      <c r="AD4" s="509"/>
      <c r="AE4" s="509"/>
      <c r="AF4" s="509"/>
      <c r="AG4" s="509"/>
    </row>
    <row r="5" spans="2:33" ht="11.2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V5" s="509"/>
      <c r="W5" s="509"/>
      <c r="X5" s="509"/>
      <c r="Y5" s="509"/>
      <c r="Z5" s="509"/>
      <c r="AA5" s="509"/>
      <c r="AB5" s="509"/>
      <c r="AC5" s="509"/>
      <c r="AD5" s="509"/>
      <c r="AE5" s="509"/>
      <c r="AF5" s="509"/>
      <c r="AG5" s="509"/>
    </row>
    <row r="6" spans="2:33" ht="15" customHeight="1">
      <c r="B6" s="61"/>
      <c r="C6" s="19"/>
      <c r="D6" s="27"/>
      <c r="E6" s="13"/>
      <c r="F6" s="13" t="s">
        <v>9</v>
      </c>
      <c r="G6" s="13"/>
      <c r="H6" s="17"/>
      <c r="I6" s="17"/>
      <c r="J6" s="18"/>
      <c r="K6" s="18"/>
      <c r="L6" s="70" t="s">
        <v>2</v>
      </c>
      <c r="M6" s="1"/>
      <c r="N6" s="1"/>
      <c r="O6" s="1"/>
      <c r="P6" s="1"/>
      <c r="Q6" s="1"/>
      <c r="V6" s="509"/>
      <c r="W6" s="509"/>
      <c r="X6" s="509"/>
      <c r="Y6" s="509"/>
      <c r="Z6" s="509"/>
      <c r="AA6" s="509"/>
      <c r="AB6" s="509"/>
      <c r="AC6" s="509"/>
      <c r="AD6" s="509"/>
      <c r="AE6" s="509"/>
      <c r="AF6" s="509"/>
      <c r="AG6" s="509"/>
    </row>
    <row r="7" spans="2:33" ht="20.25">
      <c r="B7" s="733"/>
      <c r="C7" s="1008" t="str">
        <f>H1</f>
        <v>Thunders</v>
      </c>
      <c r="D7" s="11"/>
      <c r="E7" s="11"/>
      <c r="F7" s="12"/>
      <c r="G7" s="6"/>
      <c r="H7" s="6"/>
      <c r="I7" s="1"/>
      <c r="J7" s="1"/>
      <c r="K7" s="1"/>
      <c r="L7" s="377" t="s">
        <v>4</v>
      </c>
      <c r="M7" s="377" t="s">
        <v>111</v>
      </c>
      <c r="N7" s="377" t="s">
        <v>6</v>
      </c>
      <c r="O7" s="29" t="s">
        <v>7</v>
      </c>
      <c r="P7" s="29" t="s">
        <v>8</v>
      </c>
      <c r="Q7" s="29" t="s">
        <v>8</v>
      </c>
      <c r="V7" s="509"/>
      <c r="W7" s="509"/>
      <c r="X7" s="509"/>
      <c r="Y7" s="509"/>
      <c r="Z7" s="509"/>
      <c r="AA7" s="509"/>
      <c r="AB7" s="509"/>
      <c r="AC7" s="509"/>
      <c r="AD7" s="509"/>
      <c r="AE7" s="509"/>
      <c r="AF7" s="509"/>
      <c r="AG7" s="509"/>
    </row>
    <row r="8" spans="2:33" ht="18">
      <c r="B8" s="765" t="s">
        <v>189</v>
      </c>
      <c r="C8" s="766"/>
      <c r="D8" s="766"/>
      <c r="E8" s="767"/>
      <c r="F8" s="11"/>
      <c r="G8" s="6"/>
      <c r="H8" s="6"/>
      <c r="I8" s="1"/>
      <c r="J8" s="1"/>
      <c r="K8" s="1"/>
      <c r="L8" s="377" t="s">
        <v>9</v>
      </c>
      <c r="M8" s="377"/>
      <c r="N8" s="377" t="s">
        <v>9</v>
      </c>
      <c r="O8" s="24"/>
      <c r="P8" s="24"/>
      <c r="Q8" s="24"/>
      <c r="V8" s="509"/>
      <c r="W8" s="509"/>
      <c r="X8" s="487"/>
      <c r="Y8" s="510"/>
      <c r="Z8" s="511"/>
      <c r="AA8" s="505"/>
      <c r="AB8" s="511"/>
      <c r="AC8" s="506"/>
      <c r="AD8" s="507"/>
      <c r="AE8" s="508"/>
      <c r="AF8" s="509"/>
      <c r="AG8" s="509"/>
    </row>
    <row r="9" spans="1:33" ht="12.75">
      <c r="A9" s="37">
        <v>1</v>
      </c>
      <c r="B9" s="32"/>
      <c r="C9" s="32"/>
      <c r="D9" s="32"/>
      <c r="E9" s="363"/>
      <c r="F9" s="1"/>
      <c r="G9" s="26" t="s">
        <v>10</v>
      </c>
      <c r="H9" s="26" t="s">
        <v>11</v>
      </c>
      <c r="I9" s="24"/>
      <c r="J9" s="29" t="s">
        <v>25</v>
      </c>
      <c r="K9" s="15"/>
      <c r="L9" s="377" t="s">
        <v>9</v>
      </c>
      <c r="M9" s="377"/>
      <c r="N9" s="377" t="s">
        <v>9</v>
      </c>
      <c r="O9" s="24"/>
      <c r="P9" s="24"/>
      <c r="Q9" s="24"/>
      <c r="V9" s="509"/>
      <c r="W9" s="509"/>
      <c r="X9" s="509"/>
      <c r="Y9" s="509"/>
      <c r="Z9" s="509"/>
      <c r="AA9" s="509"/>
      <c r="AB9" s="509"/>
      <c r="AC9" s="509"/>
      <c r="AD9" s="509"/>
      <c r="AE9" s="509"/>
      <c r="AF9" s="509"/>
      <c r="AG9" s="509"/>
    </row>
    <row r="10" spans="1:33" ht="12.75">
      <c r="A10" s="37">
        <v>2</v>
      </c>
      <c r="B10" s="850">
        <v>29</v>
      </c>
      <c r="C10" s="359" t="s">
        <v>332</v>
      </c>
      <c r="D10" s="850" t="s">
        <v>488</v>
      </c>
      <c r="E10" s="14"/>
      <c r="F10" s="77"/>
      <c r="G10" s="31"/>
      <c r="H10" s="372"/>
      <c r="I10" s="236">
        <v>0.5208333333333334</v>
      </c>
      <c r="J10" s="24"/>
      <c r="K10" s="1"/>
      <c r="L10" s="377" t="s">
        <v>9</v>
      </c>
      <c r="M10" s="377"/>
      <c r="N10" s="377" t="s">
        <v>9</v>
      </c>
      <c r="O10" s="24"/>
      <c r="P10" s="24"/>
      <c r="Q10" s="24"/>
      <c r="V10" s="509"/>
      <c r="W10" s="509"/>
      <c r="X10" s="509"/>
      <c r="Y10" s="509"/>
      <c r="Z10" s="509"/>
      <c r="AA10" s="509"/>
      <c r="AB10" s="509"/>
      <c r="AC10" s="509"/>
      <c r="AD10" s="509"/>
      <c r="AE10" s="509"/>
      <c r="AF10" s="509"/>
      <c r="AG10" s="509"/>
    </row>
    <row r="11" spans="1:17" ht="12.75">
      <c r="A11" s="37">
        <v>3</v>
      </c>
      <c r="B11" s="850"/>
      <c r="C11" s="359" t="s">
        <v>332</v>
      </c>
      <c r="D11" s="850" t="s">
        <v>392</v>
      </c>
      <c r="E11" s="14"/>
      <c r="F11" s="77"/>
      <c r="G11" s="375"/>
      <c r="H11" s="376"/>
      <c r="I11" s="160"/>
      <c r="J11" s="160"/>
      <c r="K11" s="1"/>
      <c r="L11" s="377" t="s">
        <v>9</v>
      </c>
      <c r="M11" s="377"/>
      <c r="N11" s="377" t="s">
        <v>9</v>
      </c>
      <c r="O11" s="24"/>
      <c r="P11" s="24"/>
      <c r="Q11" s="24"/>
    </row>
    <row r="12" spans="1:17" ht="12.75">
      <c r="A12" s="37">
        <v>4</v>
      </c>
      <c r="B12" s="850">
        <v>5</v>
      </c>
      <c r="C12" s="359" t="s">
        <v>489</v>
      </c>
      <c r="D12" s="850" t="s">
        <v>15</v>
      </c>
      <c r="E12" s="14"/>
      <c r="F12" s="77"/>
      <c r="G12" s="31"/>
      <c r="H12" s="231"/>
      <c r="I12" s="24"/>
      <c r="J12" s="24"/>
      <c r="K12" s="1"/>
      <c r="L12" s="377" t="s">
        <v>9</v>
      </c>
      <c r="M12" s="377"/>
      <c r="N12" s="377" t="s">
        <v>9</v>
      </c>
      <c r="O12" s="24"/>
      <c r="P12" s="24"/>
      <c r="Q12" s="24"/>
    </row>
    <row r="13" spans="1:17" ht="12.75">
      <c r="A13" s="37">
        <v>5</v>
      </c>
      <c r="B13" s="850"/>
      <c r="C13" s="359" t="s">
        <v>490</v>
      </c>
      <c r="D13" s="850" t="s">
        <v>14</v>
      </c>
      <c r="E13" s="14"/>
      <c r="F13" s="77"/>
      <c r="G13" s="31"/>
      <c r="H13" s="231"/>
      <c r="I13" s="24"/>
      <c r="J13" s="24"/>
      <c r="K13" s="1"/>
      <c r="L13" s="377" t="s">
        <v>9</v>
      </c>
      <c r="M13" s="377"/>
      <c r="N13" s="377" t="s">
        <v>9</v>
      </c>
      <c r="O13" s="24"/>
      <c r="P13" s="24"/>
      <c r="Q13" s="24"/>
    </row>
    <row r="14" spans="1:17" ht="15" customHeight="1">
      <c r="A14" s="37">
        <v>6</v>
      </c>
      <c r="B14" s="850">
        <v>21</v>
      </c>
      <c r="C14" s="359" t="s">
        <v>491</v>
      </c>
      <c r="D14" s="850" t="s">
        <v>27</v>
      </c>
      <c r="E14" s="184"/>
      <c r="F14" s="77"/>
      <c r="G14" s="31"/>
      <c r="H14" s="230"/>
      <c r="I14" s="24"/>
      <c r="J14" s="24"/>
      <c r="K14" s="1"/>
      <c r="L14" s="377" t="s">
        <v>9</v>
      </c>
      <c r="M14" s="377"/>
      <c r="N14" s="377" t="s">
        <v>9</v>
      </c>
      <c r="O14" s="24"/>
      <c r="P14" s="24"/>
      <c r="Q14" s="24"/>
    </row>
    <row r="15" spans="1:17" ht="12.75">
      <c r="A15" s="37">
        <v>7</v>
      </c>
      <c r="B15" s="850">
        <v>11</v>
      </c>
      <c r="C15" s="359" t="s">
        <v>326</v>
      </c>
      <c r="D15" s="850" t="s">
        <v>492</v>
      </c>
      <c r="E15" s="14"/>
      <c r="F15" s="77"/>
      <c r="G15" s="31"/>
      <c r="H15" s="231"/>
      <c r="I15" s="24"/>
      <c r="J15" s="24"/>
      <c r="K15" s="1"/>
      <c r="L15" s="377" t="s">
        <v>9</v>
      </c>
      <c r="M15" s="377"/>
      <c r="N15" s="377" t="s">
        <v>9</v>
      </c>
      <c r="O15" s="24"/>
      <c r="P15" s="24"/>
      <c r="Q15" s="24"/>
    </row>
    <row r="16" spans="1:17" ht="12.75">
      <c r="A16" s="37">
        <v>8</v>
      </c>
      <c r="B16" s="359">
        <v>28</v>
      </c>
      <c r="C16" s="359" t="s">
        <v>493</v>
      </c>
      <c r="D16" s="359" t="s">
        <v>21</v>
      </c>
      <c r="E16" s="14"/>
      <c r="F16" s="77"/>
      <c r="G16" s="31"/>
      <c r="H16" s="230"/>
      <c r="I16" s="24"/>
      <c r="J16" s="24"/>
      <c r="K16" s="1"/>
      <c r="L16" s="377" t="s">
        <v>9</v>
      </c>
      <c r="M16" s="377"/>
      <c r="N16" s="377" t="s">
        <v>9</v>
      </c>
      <c r="O16" s="24"/>
      <c r="P16" s="24"/>
      <c r="Q16" s="24"/>
    </row>
    <row r="17" spans="1:17" ht="12.75">
      <c r="A17" s="37">
        <v>9</v>
      </c>
      <c r="B17" s="359">
        <v>20</v>
      </c>
      <c r="C17" s="359" t="s">
        <v>494</v>
      </c>
      <c r="D17" s="359" t="s">
        <v>15</v>
      </c>
      <c r="E17" s="14"/>
      <c r="F17" s="77"/>
      <c r="G17" s="31"/>
      <c r="H17" s="230"/>
      <c r="I17" s="24"/>
      <c r="J17" s="24"/>
      <c r="K17" s="1"/>
      <c r="L17" s="377" t="s">
        <v>9</v>
      </c>
      <c r="M17" s="377"/>
      <c r="N17" s="377" t="s">
        <v>9</v>
      </c>
      <c r="O17" s="24"/>
      <c r="P17" s="24"/>
      <c r="Q17" s="24"/>
    </row>
    <row r="18" spans="1:17" ht="12.75">
      <c r="A18" s="37">
        <v>10</v>
      </c>
      <c r="B18" s="850">
        <v>19</v>
      </c>
      <c r="C18" s="359" t="s">
        <v>495</v>
      </c>
      <c r="D18" s="850" t="s">
        <v>60</v>
      </c>
      <c r="E18" s="14"/>
      <c r="F18" s="122"/>
      <c r="G18" s="31"/>
      <c r="H18" s="230"/>
      <c r="I18" s="24"/>
      <c r="J18" s="24"/>
      <c r="K18" s="1"/>
      <c r="L18" s="377" t="s">
        <v>9</v>
      </c>
      <c r="M18" s="377"/>
      <c r="N18" s="377" t="s">
        <v>9</v>
      </c>
      <c r="O18" s="24"/>
      <c r="P18" s="24"/>
      <c r="Q18" s="24"/>
    </row>
    <row r="19" spans="1:17" ht="12.75">
      <c r="A19" s="37">
        <v>12</v>
      </c>
      <c r="B19" s="850">
        <v>6</v>
      </c>
      <c r="C19" s="359" t="s">
        <v>322</v>
      </c>
      <c r="D19" s="850" t="s">
        <v>22</v>
      </c>
      <c r="E19" s="14"/>
      <c r="F19" s="1"/>
      <c r="G19" s="31"/>
      <c r="H19" s="231"/>
      <c r="I19" s="24"/>
      <c r="J19" s="24"/>
      <c r="K19" s="1"/>
      <c r="L19" s="377" t="s">
        <v>9</v>
      </c>
      <c r="M19" s="377"/>
      <c r="N19" s="377" t="s">
        <v>9</v>
      </c>
      <c r="O19" s="24"/>
      <c r="P19" s="24"/>
      <c r="Q19" s="24"/>
    </row>
    <row r="20" spans="1:17" ht="15">
      <c r="A20" s="37">
        <v>13</v>
      </c>
      <c r="B20" s="850">
        <v>88</v>
      </c>
      <c r="C20" s="359" t="s">
        <v>332</v>
      </c>
      <c r="D20" s="850" t="s">
        <v>33</v>
      </c>
      <c r="E20" s="14"/>
      <c r="F20" s="378"/>
      <c r="G20" s="31"/>
      <c r="H20" s="231"/>
      <c r="I20" s="24"/>
      <c r="J20" s="24"/>
      <c r="K20" s="1"/>
      <c r="L20" s="377" t="s">
        <v>9</v>
      </c>
      <c r="M20" s="377"/>
      <c r="N20" s="377" t="s">
        <v>9</v>
      </c>
      <c r="O20" s="24"/>
      <c r="P20" s="24"/>
      <c r="Q20" s="24"/>
    </row>
    <row r="21" spans="1:17" ht="13.5" thickBot="1">
      <c r="A21" s="37">
        <v>14</v>
      </c>
      <c r="B21" s="850">
        <v>7</v>
      </c>
      <c r="C21" s="864" t="s">
        <v>313</v>
      </c>
      <c r="D21" s="865" t="s">
        <v>66</v>
      </c>
      <c r="E21" s="14"/>
      <c r="F21" s="174"/>
      <c r="G21" s="31"/>
      <c r="H21" s="231"/>
      <c r="I21" s="24"/>
      <c r="J21" s="24"/>
      <c r="K21" s="1"/>
      <c r="L21" s="377" t="s">
        <v>9</v>
      </c>
      <c r="M21" s="377"/>
      <c r="N21" s="377" t="s">
        <v>9</v>
      </c>
      <c r="O21" s="24"/>
      <c r="P21" s="24"/>
      <c r="Q21" s="24"/>
    </row>
    <row r="22" spans="1:17" ht="12.75">
      <c r="A22" s="37">
        <v>15</v>
      </c>
      <c r="B22" s="159"/>
      <c r="C22" s="852" t="s">
        <v>661</v>
      </c>
      <c r="D22" s="853" t="s">
        <v>33</v>
      </c>
      <c r="E22" s="783"/>
      <c r="F22" s="174"/>
      <c r="G22" s="31"/>
      <c r="H22" s="231"/>
      <c r="I22" s="24"/>
      <c r="J22" s="24"/>
      <c r="K22" s="1"/>
      <c r="L22" s="377" t="s">
        <v>9</v>
      </c>
      <c r="M22" s="377"/>
      <c r="N22" s="377" t="s">
        <v>9</v>
      </c>
      <c r="O22" s="24"/>
      <c r="P22" s="24"/>
      <c r="Q22" s="24"/>
    </row>
    <row r="23" spans="1:17" ht="12.75">
      <c r="A23" s="37">
        <v>16</v>
      </c>
      <c r="B23" s="159"/>
      <c r="C23" s="781"/>
      <c r="D23" s="782"/>
      <c r="E23" s="125"/>
      <c r="F23" s="174"/>
      <c r="G23" s="31"/>
      <c r="H23" s="231"/>
      <c r="I23" s="24"/>
      <c r="J23" s="24"/>
      <c r="K23" s="1"/>
      <c r="L23" s="377" t="s">
        <v>9</v>
      </c>
      <c r="M23" s="377"/>
      <c r="N23" s="377" t="s">
        <v>9</v>
      </c>
      <c r="O23" s="24"/>
      <c r="P23" s="24"/>
      <c r="Q23" s="24"/>
    </row>
    <row r="24" spans="1:17" ht="12.75">
      <c r="A24" s="37">
        <v>17</v>
      </c>
      <c r="B24" s="159"/>
      <c r="C24" s="781"/>
      <c r="D24" s="782"/>
      <c r="E24" s="888"/>
      <c r="F24" s="176"/>
      <c r="G24" s="31"/>
      <c r="H24" s="231"/>
      <c r="I24" s="24"/>
      <c r="J24" s="24"/>
      <c r="K24" s="1"/>
      <c r="L24" s="377" t="s">
        <v>9</v>
      </c>
      <c r="M24" s="377"/>
      <c r="N24" s="377" t="s">
        <v>9</v>
      </c>
      <c r="O24" s="24"/>
      <c r="P24" s="24"/>
      <c r="Q24" s="24"/>
    </row>
    <row r="25" spans="1:17" ht="12.75">
      <c r="A25" s="37"/>
      <c r="B25" s="159"/>
      <c r="C25" s="781"/>
      <c r="D25" s="782"/>
      <c r="E25" s="14"/>
      <c r="F25" s="177"/>
      <c r="G25" s="31"/>
      <c r="H25" s="231"/>
      <c r="I25" s="24"/>
      <c r="J25" s="24"/>
      <c r="K25" s="1"/>
      <c r="L25" s="377" t="s">
        <v>9</v>
      </c>
      <c r="M25" s="377"/>
      <c r="N25" s="377" t="s">
        <v>9</v>
      </c>
      <c r="O25" s="24"/>
      <c r="P25" s="24"/>
      <c r="Q25" s="24"/>
    </row>
    <row r="26" spans="1:17" ht="12.75">
      <c r="A26" s="37"/>
      <c r="B26" s="24"/>
      <c r="C26" s="24"/>
      <c r="D26" s="24"/>
      <c r="E26" s="1007"/>
      <c r="F26" s="30"/>
      <c r="G26" s="31"/>
      <c r="H26" s="231"/>
      <c r="I26" s="24"/>
      <c r="J26" s="24"/>
      <c r="K26" s="1"/>
      <c r="L26" s="377" t="s">
        <v>9</v>
      </c>
      <c r="M26" s="377"/>
      <c r="N26" s="377" t="s">
        <v>9</v>
      </c>
      <c r="O26" s="24"/>
      <c r="P26" s="24"/>
      <c r="Q26" s="24"/>
    </row>
    <row r="27" spans="1:17" ht="12.75">
      <c r="A27" s="37"/>
      <c r="B27" s="24"/>
      <c r="C27" s="24"/>
      <c r="D27" s="24"/>
      <c r="E27" s="307"/>
      <c r="F27" s="30"/>
      <c r="G27" s="31"/>
      <c r="H27" s="231"/>
      <c r="I27" s="24"/>
      <c r="J27" s="24"/>
      <c r="K27" s="1"/>
      <c r="L27" s="377" t="s">
        <v>9</v>
      </c>
      <c r="M27" s="377"/>
      <c r="N27" s="377" t="s">
        <v>9</v>
      </c>
      <c r="O27" s="24"/>
      <c r="P27" s="24"/>
      <c r="Q27" s="24"/>
    </row>
    <row r="28" spans="1:17" ht="12.75">
      <c r="A28" s="37">
        <v>18</v>
      </c>
      <c r="B28" s="946"/>
      <c r="C28" s="1010"/>
      <c r="D28" s="1010"/>
      <c r="E28" s="307"/>
      <c r="F28" s="30"/>
      <c r="G28" s="31"/>
      <c r="H28" s="231"/>
      <c r="I28" s="24"/>
      <c r="J28" s="24"/>
      <c r="K28" s="1"/>
      <c r="L28" s="377" t="s">
        <v>9</v>
      </c>
      <c r="M28" s="377"/>
      <c r="N28" s="377" t="s">
        <v>9</v>
      </c>
      <c r="O28" s="24"/>
      <c r="P28" s="24"/>
      <c r="Q28" s="24"/>
    </row>
    <row r="29" spans="2:17" ht="12.75">
      <c r="B29" s="546"/>
      <c r="C29" s="932"/>
      <c r="D29" s="932"/>
      <c r="E29" s="307"/>
      <c r="F29" s="513"/>
      <c r="G29" s="31"/>
      <c r="H29" s="231"/>
      <c r="I29" s="24"/>
      <c r="J29" s="24"/>
      <c r="K29" s="1"/>
      <c r="L29" s="377" t="s">
        <v>9</v>
      </c>
      <c r="M29" s="377"/>
      <c r="N29" s="377" t="s">
        <v>9</v>
      </c>
      <c r="O29" s="24"/>
      <c r="P29" s="24"/>
      <c r="Q29" s="24"/>
    </row>
    <row r="30" spans="2:17" ht="12.75">
      <c r="B30" s="590"/>
      <c r="C30" s="497"/>
      <c r="D30" s="497"/>
      <c r="E30" s="504"/>
      <c r="F30" s="513"/>
      <c r="G30" s="31"/>
      <c r="H30" s="231"/>
      <c r="I30" s="24"/>
      <c r="J30" s="24"/>
      <c r="K30" s="1"/>
      <c r="L30" s="377" t="s">
        <v>9</v>
      </c>
      <c r="M30" s="377"/>
      <c r="N30" s="377" t="s">
        <v>9</v>
      </c>
      <c r="O30" s="24"/>
      <c r="P30" s="24"/>
      <c r="Q30" s="24"/>
    </row>
    <row r="31" spans="1:17" ht="15" customHeight="1">
      <c r="A31" s="37">
        <v>1</v>
      </c>
      <c r="B31" s="590"/>
      <c r="C31" s="1009" t="str">
        <f>J1</f>
        <v>R.šípy </v>
      </c>
      <c r="D31" s="882"/>
      <c r="E31" s="883"/>
      <c r="F31" s="160"/>
      <c r="G31" s="31"/>
      <c r="H31" s="231"/>
      <c r="I31" s="24"/>
      <c r="J31" s="24"/>
      <c r="K31" s="1"/>
      <c r="L31" s="377" t="s">
        <v>9</v>
      </c>
      <c r="M31" s="377"/>
      <c r="N31" s="377" t="s">
        <v>9</v>
      </c>
      <c r="O31" s="24"/>
      <c r="P31" s="24"/>
      <c r="Q31" s="24"/>
    </row>
    <row r="32" spans="1:17" ht="14.25" customHeight="1">
      <c r="A32" s="37"/>
      <c r="B32" s="732" t="s">
        <v>189</v>
      </c>
      <c r="C32" s="24"/>
      <c r="D32" s="24"/>
      <c r="E32" s="24"/>
      <c r="F32" s="1"/>
      <c r="G32" s="31"/>
      <c r="H32" s="231"/>
      <c r="I32" s="24"/>
      <c r="J32" s="24"/>
      <c r="K32" s="1"/>
      <c r="L32" s="377" t="s">
        <v>9</v>
      </c>
      <c r="M32" s="377"/>
      <c r="N32" s="377" t="s">
        <v>9</v>
      </c>
      <c r="O32" s="24"/>
      <c r="P32" s="24"/>
      <c r="Q32" s="24"/>
    </row>
    <row r="33" spans="1:17" ht="12.75">
      <c r="A33" s="37"/>
      <c r="B33" s="175">
        <v>19</v>
      </c>
      <c r="C33" s="14" t="s">
        <v>18</v>
      </c>
      <c r="D33" s="14" t="s">
        <v>19</v>
      </c>
      <c r="E33" s="14"/>
      <c r="F33" s="874"/>
      <c r="G33" s="875"/>
      <c r="H33" s="231"/>
      <c r="I33" s="24"/>
      <c r="J33" s="24"/>
      <c r="K33" s="1"/>
      <c r="L33" s="377" t="s">
        <v>9</v>
      </c>
      <c r="M33" s="377"/>
      <c r="N33" s="377" t="s">
        <v>9</v>
      </c>
      <c r="O33" s="24"/>
      <c r="P33" s="24"/>
      <c r="Q33" s="24"/>
    </row>
    <row r="34" spans="1:17" ht="15" customHeight="1">
      <c r="A34" s="37"/>
      <c r="B34" s="175">
        <v>74</v>
      </c>
      <c r="C34" s="14" t="s">
        <v>20</v>
      </c>
      <c r="D34" s="14" t="s">
        <v>21</v>
      </c>
      <c r="E34" s="14"/>
      <c r="F34" s="876"/>
      <c r="G34" s="875"/>
      <c r="H34" s="231"/>
      <c r="I34" s="24"/>
      <c r="J34" s="24"/>
      <c r="K34" s="1"/>
      <c r="L34" s="377" t="s">
        <v>9</v>
      </c>
      <c r="M34" s="377"/>
      <c r="N34" s="377" t="s">
        <v>9</v>
      </c>
      <c r="O34" s="24"/>
      <c r="P34" s="24"/>
      <c r="Q34" s="24"/>
    </row>
    <row r="35" spans="1:17" ht="12.75">
      <c r="A35" s="37"/>
      <c r="B35" s="175">
        <v>77</v>
      </c>
      <c r="C35" s="14" t="s">
        <v>240</v>
      </c>
      <c r="D35" s="14" t="s">
        <v>33</v>
      </c>
      <c r="E35" s="14"/>
      <c r="F35" s="876"/>
      <c r="G35" s="875"/>
      <c r="H35" s="231"/>
      <c r="I35" s="24"/>
      <c r="J35" s="24"/>
      <c r="K35" s="1"/>
      <c r="L35" s="377" t="s">
        <v>9</v>
      </c>
      <c r="M35" s="377"/>
      <c r="N35" s="377" t="s">
        <v>9</v>
      </c>
      <c r="O35" s="24"/>
      <c r="P35" s="24"/>
      <c r="Q35" s="24"/>
    </row>
    <row r="36" spans="1:17" ht="12.75">
      <c r="A36" s="37"/>
      <c r="B36" s="175">
        <v>16</v>
      </c>
      <c r="C36" s="14" t="s">
        <v>241</v>
      </c>
      <c r="D36" s="14" t="s">
        <v>61</v>
      </c>
      <c r="E36" s="183"/>
      <c r="F36" s="876"/>
      <c r="G36" s="875"/>
      <c r="H36" s="231"/>
      <c r="I36" s="24"/>
      <c r="J36" s="24"/>
      <c r="K36" s="1"/>
      <c r="L36" s="377" t="s">
        <v>9</v>
      </c>
      <c r="M36" s="377"/>
      <c r="N36" s="377" t="s">
        <v>9</v>
      </c>
      <c r="O36" s="24"/>
      <c r="P36" s="24"/>
      <c r="Q36" s="24"/>
    </row>
    <row r="37" spans="1:17" ht="12.75">
      <c r="A37" s="37"/>
      <c r="B37" s="175">
        <v>40</v>
      </c>
      <c r="C37" s="14" t="s">
        <v>116</v>
      </c>
      <c r="D37" s="14" t="s">
        <v>15</v>
      </c>
      <c r="E37" s="14"/>
      <c r="F37" s="876"/>
      <c r="G37" s="477"/>
      <c r="H37" s="233"/>
      <c r="I37" s="24"/>
      <c r="J37" s="24"/>
      <c r="K37" s="1"/>
      <c r="L37" s="16"/>
      <c r="M37" s="16"/>
      <c r="N37" s="16"/>
      <c r="O37" s="10"/>
      <c r="P37" s="10"/>
      <c r="Q37" s="10"/>
    </row>
    <row r="38" spans="1:17" ht="14.25" customHeight="1">
      <c r="A38" s="37"/>
      <c r="B38" s="175">
        <v>11</v>
      </c>
      <c r="C38" s="14" t="s">
        <v>98</v>
      </c>
      <c r="D38" s="14" t="s">
        <v>21</v>
      </c>
      <c r="E38" s="14"/>
      <c r="F38" s="876"/>
      <c r="G38" s="477"/>
      <c r="H38" s="233"/>
      <c r="I38" s="24"/>
      <c r="J38" s="24"/>
      <c r="K38" s="1"/>
      <c r="L38" s="24"/>
      <c r="M38" s="373" t="s">
        <v>24</v>
      </c>
      <c r="N38" s="374"/>
      <c r="O38" s="374"/>
      <c r="P38" s="374"/>
      <c r="Q38" s="374"/>
    </row>
    <row r="39" spans="1:17" ht="13.5" customHeight="1">
      <c r="A39" s="37"/>
      <c r="B39" s="175"/>
      <c r="C39" s="14" t="s">
        <v>103</v>
      </c>
      <c r="D39" s="14" t="s">
        <v>33</v>
      </c>
      <c r="E39" s="14"/>
      <c r="F39" s="876"/>
      <c r="G39" s="477"/>
      <c r="H39" s="233"/>
      <c r="I39" s="24"/>
      <c r="J39" s="24"/>
      <c r="K39" s="1"/>
      <c r="L39" s="381" t="s">
        <v>4</v>
      </c>
      <c r="M39" s="4" t="s">
        <v>5</v>
      </c>
      <c r="N39" s="4" t="s">
        <v>3</v>
      </c>
      <c r="O39" s="4" t="s">
        <v>25</v>
      </c>
      <c r="P39" s="1043" t="s">
        <v>26</v>
      </c>
      <c r="Q39" s="1043"/>
    </row>
    <row r="40" spans="1:17" ht="12.75">
      <c r="A40" s="37"/>
      <c r="B40" s="175">
        <v>15</v>
      </c>
      <c r="C40" s="14" t="s">
        <v>80</v>
      </c>
      <c r="D40" s="14" t="s">
        <v>60</v>
      </c>
      <c r="E40" s="14"/>
      <c r="F40" s="755"/>
      <c r="G40" s="477"/>
      <c r="H40" s="233"/>
      <c r="I40" s="24"/>
      <c r="J40" s="24"/>
      <c r="K40" s="1"/>
      <c r="L40" s="377" t="s">
        <v>9</v>
      </c>
      <c r="M40" s="235"/>
      <c r="N40" s="7"/>
      <c r="O40" s="9"/>
      <c r="P40" s="21"/>
      <c r="Q40" s="21"/>
    </row>
    <row r="41" spans="1:17" ht="12.75">
      <c r="A41" s="37">
        <v>13</v>
      </c>
      <c r="B41" s="175">
        <v>23</v>
      </c>
      <c r="C41" s="14" t="s">
        <v>58</v>
      </c>
      <c r="D41" s="14" t="s">
        <v>14</v>
      </c>
      <c r="E41" s="14"/>
      <c r="F41" s="509"/>
      <c r="G41" s="477"/>
      <c r="H41" s="233"/>
      <c r="I41" s="24"/>
      <c r="J41" s="24"/>
      <c r="K41" s="1"/>
      <c r="L41" s="377" t="s">
        <v>9</v>
      </c>
      <c r="M41" s="235"/>
      <c r="N41" s="7"/>
      <c r="O41" s="9"/>
      <c r="P41" s="21"/>
      <c r="Q41" s="21"/>
    </row>
    <row r="42" spans="1:17" ht="13.5" customHeight="1">
      <c r="A42" s="37">
        <v>14</v>
      </c>
      <c r="B42" s="175"/>
      <c r="C42" s="14" t="s">
        <v>77</v>
      </c>
      <c r="D42" s="14" t="s">
        <v>31</v>
      </c>
      <c r="E42" s="14"/>
      <c r="F42" s="877"/>
      <c r="G42" s="477"/>
      <c r="H42" s="233"/>
      <c r="I42" s="24"/>
      <c r="J42" s="24"/>
      <c r="K42" s="1"/>
      <c r="L42" s="377" t="s">
        <v>9</v>
      </c>
      <c r="M42" s="235"/>
      <c r="N42" s="7"/>
      <c r="O42" s="9"/>
      <c r="P42" s="21"/>
      <c r="Q42" s="21"/>
    </row>
    <row r="43" spans="1:17" ht="15">
      <c r="A43" s="37">
        <v>15</v>
      </c>
      <c r="B43" s="175">
        <v>6</v>
      </c>
      <c r="C43" s="14" t="s">
        <v>113</v>
      </c>
      <c r="D43" s="14" t="s">
        <v>33</v>
      </c>
      <c r="E43" s="14"/>
      <c r="F43" s="877"/>
      <c r="G43" s="477"/>
      <c r="H43" s="233"/>
      <c r="I43" s="24"/>
      <c r="J43" s="24"/>
      <c r="K43" s="1"/>
      <c r="L43" s="377" t="s">
        <v>9</v>
      </c>
      <c r="M43" s="235"/>
      <c r="N43" s="7"/>
      <c r="O43" s="9"/>
      <c r="P43" s="21"/>
      <c r="Q43" s="21"/>
    </row>
    <row r="44" spans="1:17" ht="12.75">
      <c r="A44" s="37">
        <v>16</v>
      </c>
      <c r="B44" s="175">
        <v>8</v>
      </c>
      <c r="C44" s="14" t="s">
        <v>98</v>
      </c>
      <c r="D44" s="14" t="s">
        <v>99</v>
      </c>
      <c r="E44" s="14"/>
      <c r="F44" s="878"/>
      <c r="G44" s="477"/>
      <c r="H44" s="232"/>
      <c r="I44" s="24"/>
      <c r="J44" s="24"/>
      <c r="K44" s="1"/>
      <c r="L44" s="377" t="s">
        <v>9</v>
      </c>
      <c r="M44" s="235"/>
      <c r="N44" s="7"/>
      <c r="O44" s="9"/>
      <c r="P44" s="21"/>
      <c r="Q44" s="21"/>
    </row>
    <row r="45" spans="1:17" ht="12.75">
      <c r="A45" s="37"/>
      <c r="B45" s="175"/>
      <c r="C45" s="14" t="s">
        <v>108</v>
      </c>
      <c r="D45" s="14" t="s">
        <v>49</v>
      </c>
      <c r="E45" s="14"/>
      <c r="F45" s="878"/>
      <c r="G45" s="477"/>
      <c r="H45" s="232"/>
      <c r="I45" s="24"/>
      <c r="J45" s="24"/>
      <c r="K45" s="1"/>
      <c r="L45" s="377" t="s">
        <v>9</v>
      </c>
      <c r="M45" s="235"/>
      <c r="N45" s="7"/>
      <c r="O45" s="9"/>
      <c r="P45" s="21"/>
      <c r="Q45" s="21"/>
    </row>
    <row r="46" spans="1:17" ht="12.75">
      <c r="A46" s="37"/>
      <c r="B46" s="175"/>
      <c r="C46" s="14" t="s">
        <v>276</v>
      </c>
      <c r="D46" s="14" t="s">
        <v>272</v>
      </c>
      <c r="E46" s="14"/>
      <c r="F46" s="879"/>
      <c r="G46" s="880"/>
      <c r="H46" s="234"/>
      <c r="I46" s="24"/>
      <c r="J46" s="24"/>
      <c r="K46" s="1"/>
      <c r="L46" s="1"/>
      <c r="M46" s="1"/>
      <c r="N46" s="1"/>
      <c r="O46" s="1"/>
      <c r="P46" s="1"/>
      <c r="Q46" s="1"/>
    </row>
    <row r="47" spans="1:17" ht="12.75">
      <c r="A47" s="38"/>
      <c r="B47" s="175"/>
      <c r="C47" s="14" t="s">
        <v>63</v>
      </c>
      <c r="D47" s="14" t="s">
        <v>17</v>
      </c>
      <c r="E47" s="14"/>
      <c r="F47" s="881"/>
      <c r="G47" s="880"/>
      <c r="H47" s="24"/>
      <c r="I47" s="24"/>
      <c r="J47" s="24"/>
      <c r="K47" s="1"/>
      <c r="L47" s="1"/>
      <c r="M47" s="1"/>
      <c r="N47" s="1"/>
      <c r="O47" s="1"/>
      <c r="P47" s="1"/>
      <c r="Q47" s="1"/>
    </row>
    <row r="48" spans="1:17" ht="12.75">
      <c r="A48" s="38"/>
      <c r="B48" s="175"/>
      <c r="C48" s="14"/>
      <c r="D48" s="14"/>
      <c r="E48" s="14"/>
      <c r="F48" s="512"/>
      <c r="G48" s="512"/>
      <c r="H48" s="512"/>
      <c r="I48" s="512"/>
      <c r="J48" s="512"/>
      <c r="K48" s="39"/>
      <c r="L48" s="1042" t="s">
        <v>109</v>
      </c>
      <c r="M48" s="1042"/>
      <c r="N48" s="1042"/>
      <c r="O48" s="1042"/>
      <c r="P48" s="1042"/>
      <c r="Q48" s="1042"/>
    </row>
    <row r="49" spans="1:17" ht="12.75">
      <c r="A49" s="38"/>
      <c r="B49" s="590"/>
      <c r="C49" s="306"/>
      <c r="D49" s="306"/>
      <c r="E49" s="137"/>
      <c r="F49" s="512"/>
      <c r="G49" s="512"/>
      <c r="H49" s="512"/>
      <c r="I49" s="512"/>
      <c r="J49" s="512"/>
      <c r="K49" s="39"/>
      <c r="L49" s="1042" t="s">
        <v>190</v>
      </c>
      <c r="M49" s="1042"/>
      <c r="N49" s="1042"/>
      <c r="O49" s="1042"/>
      <c r="P49" s="1042"/>
      <c r="Q49" s="1042"/>
    </row>
    <row r="50" spans="1:11" ht="12.75">
      <c r="A50" s="38"/>
      <c r="B50" s="590"/>
      <c r="C50" s="497"/>
      <c r="D50" s="497"/>
      <c r="E50" s="1002"/>
      <c r="F50" s="512"/>
      <c r="G50" s="512"/>
      <c r="H50" s="512"/>
      <c r="I50" s="512"/>
      <c r="J50" s="512"/>
      <c r="K50" s="39"/>
    </row>
    <row r="51" spans="2:17" ht="12.75">
      <c r="B51" s="590"/>
      <c r="C51" s="497"/>
      <c r="D51" s="497"/>
      <c r="E51" s="947"/>
      <c r="F51" s="512"/>
      <c r="G51" s="512"/>
      <c r="H51" s="512"/>
      <c r="I51" s="512"/>
      <c r="J51" s="512"/>
      <c r="K51" s="39"/>
      <c r="L51" s="1042" t="s">
        <v>110</v>
      </c>
      <c r="M51" s="1042"/>
      <c r="N51" s="1042"/>
      <c r="O51" s="1042"/>
      <c r="P51" s="1042"/>
      <c r="Q51" s="1042"/>
    </row>
    <row r="52" spans="2:17" ht="12.75">
      <c r="B52" s="409"/>
      <c r="C52" s="138"/>
      <c r="D52" s="138"/>
      <c r="E52" s="307"/>
      <c r="F52" s="512"/>
      <c r="G52" s="512"/>
      <c r="H52" s="512"/>
      <c r="I52" s="512"/>
      <c r="J52" s="512"/>
      <c r="L52" s="39"/>
      <c r="M52" s="39"/>
      <c r="N52" s="39"/>
      <c r="O52" s="39"/>
      <c r="P52" s="39"/>
      <c r="Q52" s="39"/>
    </row>
    <row r="53" spans="2:10" ht="12.75">
      <c r="B53" s="590"/>
      <c r="C53" s="497"/>
      <c r="D53" s="497"/>
      <c r="E53" s="504"/>
      <c r="F53" s="512"/>
      <c r="G53" s="512"/>
      <c r="H53" s="512"/>
      <c r="I53" s="512"/>
      <c r="J53" s="512"/>
    </row>
  </sheetData>
  <sheetProtection/>
  <mergeCells count="4">
    <mergeCell ref="L51:Q51"/>
    <mergeCell ref="L49:Q49"/>
    <mergeCell ref="P39:Q39"/>
    <mergeCell ref="L48:Q48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B2:I47"/>
  <sheetViews>
    <sheetView zoomScalePageLayoutView="0" workbookViewId="0" topLeftCell="A16">
      <selection activeCell="B18" sqref="B18:E33"/>
    </sheetView>
  </sheetViews>
  <sheetFormatPr defaultColWidth="9.00390625" defaultRowHeight="12.75"/>
  <cols>
    <col min="1" max="1" width="4.75390625" style="13" customWidth="1"/>
    <col min="2" max="2" width="9.125" style="13" customWidth="1"/>
    <col min="3" max="4" width="10.75390625" style="13" customWidth="1"/>
    <col min="5" max="5" width="9.875" style="13" customWidth="1"/>
    <col min="6" max="6" width="9.125" style="13" customWidth="1"/>
    <col min="7" max="7" width="11.75390625" style="13" bestFit="1" customWidth="1"/>
    <col min="8" max="8" width="14.125" style="13" bestFit="1" customWidth="1"/>
    <col min="9" max="9" width="9.125" style="13" customWidth="1"/>
    <col min="10" max="10" width="4.75390625" style="13" customWidth="1"/>
    <col min="11" max="16384" width="9.125" style="13" customWidth="1"/>
  </cols>
  <sheetData>
    <row r="2" spans="2:9" ht="18">
      <c r="B2" s="310" t="s">
        <v>496</v>
      </c>
      <c r="C2" s="311"/>
      <c r="D2" s="311"/>
      <c r="E2" s="311"/>
      <c r="F2" s="311"/>
      <c r="G2" s="311"/>
      <c r="H2" s="311"/>
      <c r="I2" s="311"/>
    </row>
    <row r="3" spans="2:9" ht="12.75">
      <c r="B3" s="311"/>
      <c r="C3" s="311"/>
      <c r="D3" s="311"/>
      <c r="E3" s="311"/>
      <c r="F3" s="311"/>
      <c r="G3" s="311"/>
      <c r="H3" s="311"/>
      <c r="I3" s="311"/>
    </row>
    <row r="4" spans="2:9" ht="13.5" thickBot="1">
      <c r="B4" s="1147" t="s">
        <v>34</v>
      </c>
      <c r="C4" s="1148"/>
      <c r="D4" s="1148"/>
      <c r="E4" s="1148"/>
      <c r="F4" s="311"/>
      <c r="G4" s="1147" t="s">
        <v>35</v>
      </c>
      <c r="H4" s="1149"/>
      <c r="I4" s="1149"/>
    </row>
    <row r="5" spans="2:9" ht="13.5" thickBot="1">
      <c r="B5" s="1172" t="s">
        <v>185</v>
      </c>
      <c r="C5" s="1151"/>
      <c r="D5" s="1151"/>
      <c r="E5" s="1152"/>
      <c r="F5" s="311"/>
      <c r="G5" s="1172" t="s">
        <v>238</v>
      </c>
      <c r="H5" s="1151"/>
      <c r="I5" s="1152"/>
    </row>
    <row r="6" spans="2:9" ht="12.75">
      <c r="B6" s="311"/>
      <c r="C6" s="312"/>
      <c r="D6" s="312"/>
      <c r="E6" s="312"/>
      <c r="F6" s="311"/>
      <c r="G6" s="312"/>
      <c r="H6" s="312"/>
      <c r="I6" s="312"/>
    </row>
    <row r="7" spans="2:9" ht="12.75">
      <c r="B7" s="313" t="s">
        <v>36</v>
      </c>
      <c r="C7" s="311"/>
      <c r="D7" s="311"/>
      <c r="E7" s="311"/>
      <c r="F7" s="311"/>
      <c r="G7" s="311"/>
      <c r="H7" s="311"/>
      <c r="I7" s="311"/>
    </row>
    <row r="8" spans="2:9" ht="13.5" thickBot="1">
      <c r="B8" s="1147" t="s">
        <v>37</v>
      </c>
      <c r="C8" s="1148"/>
      <c r="D8" s="1148"/>
      <c r="E8" s="1148"/>
      <c r="F8" s="311"/>
      <c r="G8" s="311"/>
      <c r="H8" s="311"/>
      <c r="I8" s="311"/>
    </row>
    <row r="9" spans="2:9" ht="12.75">
      <c r="B9" s="1160" t="s">
        <v>38</v>
      </c>
      <c r="C9" s="1161"/>
      <c r="D9" s="314" t="s">
        <v>39</v>
      </c>
      <c r="E9" s="1156" t="s">
        <v>40</v>
      </c>
      <c r="F9" s="1156"/>
      <c r="G9" s="1156" t="s">
        <v>41</v>
      </c>
      <c r="H9" s="1156"/>
      <c r="I9" s="1158"/>
    </row>
    <row r="10" spans="2:9" ht="13.5" thickBot="1">
      <c r="B10" s="1173" t="s">
        <v>20</v>
      </c>
      <c r="C10" s="1154"/>
      <c r="D10" s="417" t="s">
        <v>21</v>
      </c>
      <c r="E10" s="1159" t="s">
        <v>290</v>
      </c>
      <c r="F10" s="1159"/>
      <c r="G10" s="1153">
        <v>731635710</v>
      </c>
      <c r="H10" s="1154"/>
      <c r="I10" s="1155"/>
    </row>
    <row r="11" spans="2:9" ht="13.5" thickBot="1">
      <c r="B11" s="1147" t="s">
        <v>42</v>
      </c>
      <c r="C11" s="1148"/>
      <c r="D11" s="1148"/>
      <c r="E11" s="1148"/>
      <c r="F11" s="311"/>
      <c r="G11" s="311"/>
      <c r="H11" s="311"/>
      <c r="I11" s="311"/>
    </row>
    <row r="12" spans="2:9" ht="12.75">
      <c r="B12" s="1160" t="s">
        <v>38</v>
      </c>
      <c r="C12" s="1161"/>
      <c r="D12" s="314" t="s">
        <v>39</v>
      </c>
      <c r="E12" s="1156" t="s">
        <v>40</v>
      </c>
      <c r="F12" s="1156"/>
      <c r="G12" s="1156" t="s">
        <v>41</v>
      </c>
      <c r="H12" s="1156"/>
      <c r="I12" s="1158"/>
    </row>
    <row r="13" spans="2:9" ht="13.5" thickBot="1">
      <c r="B13" s="1157" t="s">
        <v>18</v>
      </c>
      <c r="C13" s="1154"/>
      <c r="D13" s="315" t="s">
        <v>19</v>
      </c>
      <c r="E13" s="1159" t="s">
        <v>239</v>
      </c>
      <c r="F13" s="1159"/>
      <c r="G13" s="1153">
        <v>608984853</v>
      </c>
      <c r="H13" s="1154"/>
      <c r="I13" s="1155"/>
    </row>
    <row r="14" spans="2:9" ht="12.75">
      <c r="B14" s="311"/>
      <c r="C14" s="316"/>
      <c r="D14" s="316"/>
      <c r="E14" s="312"/>
      <c r="F14" s="312"/>
      <c r="G14" s="312"/>
      <c r="H14" s="312"/>
      <c r="I14" s="312"/>
    </row>
    <row r="15" spans="2:9" ht="12.75">
      <c r="B15" s="313" t="s">
        <v>43</v>
      </c>
      <c r="C15" s="311"/>
      <c r="D15" s="311"/>
      <c r="E15" s="311"/>
      <c r="F15" s="311"/>
      <c r="G15" s="311"/>
      <c r="H15" s="311"/>
      <c r="I15" s="311"/>
    </row>
    <row r="16" spans="2:9" ht="13.5" thickBot="1">
      <c r="B16" s="317"/>
      <c r="C16" s="317"/>
      <c r="D16" s="317"/>
      <c r="E16" s="317"/>
      <c r="F16" s="318"/>
      <c r="G16" s="318"/>
      <c r="H16" s="318"/>
      <c r="I16" s="311"/>
    </row>
    <row r="17" spans="2:9" ht="12.75">
      <c r="B17" s="319" t="s">
        <v>44</v>
      </c>
      <c r="C17" s="320" t="s">
        <v>38</v>
      </c>
      <c r="D17" s="320" t="s">
        <v>39</v>
      </c>
      <c r="E17" s="320" t="s">
        <v>251</v>
      </c>
      <c r="F17" s="1170"/>
      <c r="G17" s="1170"/>
      <c r="H17" s="1171"/>
      <c r="I17" s="321"/>
    </row>
    <row r="18" spans="2:9" ht="12.75">
      <c r="B18" s="175">
        <v>19</v>
      </c>
      <c r="C18" s="14" t="s">
        <v>18</v>
      </c>
      <c r="D18" s="14" t="s">
        <v>19</v>
      </c>
      <c r="E18" s="14">
        <v>831307</v>
      </c>
      <c r="F18" s="418"/>
      <c r="G18" s="419"/>
      <c r="H18" s="420"/>
      <c r="I18" s="316"/>
    </row>
    <row r="19" spans="2:9" ht="12.75">
      <c r="B19" s="175">
        <v>74</v>
      </c>
      <c r="C19" s="14" t="s">
        <v>20</v>
      </c>
      <c r="D19" s="14" t="s">
        <v>21</v>
      </c>
      <c r="E19" s="14">
        <v>741220</v>
      </c>
      <c r="F19" s="418"/>
      <c r="G19" s="419"/>
      <c r="H19" s="420"/>
      <c r="I19" s="316"/>
    </row>
    <row r="20" spans="2:9" ht="12.75">
      <c r="B20" s="175">
        <v>77</v>
      </c>
      <c r="C20" s="14" t="s">
        <v>240</v>
      </c>
      <c r="D20" s="14" t="s">
        <v>33</v>
      </c>
      <c r="E20" s="14">
        <v>770107</v>
      </c>
      <c r="F20" s="421"/>
      <c r="G20" s="419"/>
      <c r="H20" s="420"/>
      <c r="I20" s="316"/>
    </row>
    <row r="21" spans="2:9" ht="12.75">
      <c r="B21" s="175">
        <v>16</v>
      </c>
      <c r="C21" s="14" t="s">
        <v>241</v>
      </c>
      <c r="D21" s="14" t="s">
        <v>61</v>
      </c>
      <c r="E21" s="183"/>
      <c r="F21" s="418"/>
      <c r="G21" s="419"/>
      <c r="H21" s="420"/>
      <c r="I21" s="316"/>
    </row>
    <row r="22" spans="2:9" ht="12.75">
      <c r="B22" s="175">
        <v>40</v>
      </c>
      <c r="C22" s="14" t="s">
        <v>116</v>
      </c>
      <c r="D22" s="14" t="s">
        <v>15</v>
      </c>
      <c r="E22" s="14"/>
      <c r="F22" s="702"/>
      <c r="G22" s="703"/>
      <c r="H22" s="420"/>
      <c r="I22" s="316"/>
    </row>
    <row r="23" spans="2:9" ht="12.75">
      <c r="B23" s="175">
        <v>11</v>
      </c>
      <c r="C23" s="14" t="s">
        <v>98</v>
      </c>
      <c r="D23" s="14" t="s">
        <v>21</v>
      </c>
      <c r="E23" s="14">
        <v>670806</v>
      </c>
      <c r="F23" s="418"/>
      <c r="G23" s="419"/>
      <c r="H23" s="420"/>
      <c r="I23" s="316"/>
    </row>
    <row r="24" spans="2:9" ht="12.75">
      <c r="B24" s="175"/>
      <c r="C24" s="14" t="s">
        <v>103</v>
      </c>
      <c r="D24" s="14" t="s">
        <v>33</v>
      </c>
      <c r="E24" s="14"/>
      <c r="F24" s="418"/>
      <c r="G24" s="419"/>
      <c r="H24" s="420"/>
      <c r="I24" s="316"/>
    </row>
    <row r="25" spans="2:9" ht="12.75">
      <c r="B25" s="175">
        <v>15</v>
      </c>
      <c r="C25" s="14" t="s">
        <v>80</v>
      </c>
      <c r="D25" s="14" t="s">
        <v>60</v>
      </c>
      <c r="E25" s="14"/>
      <c r="F25" s="418"/>
      <c r="G25" s="419"/>
      <c r="H25" s="420"/>
      <c r="I25" s="316"/>
    </row>
    <row r="26" spans="2:9" ht="12.75">
      <c r="B26" s="175">
        <v>23</v>
      </c>
      <c r="C26" s="14" t="s">
        <v>58</v>
      </c>
      <c r="D26" s="14" t="s">
        <v>14</v>
      </c>
      <c r="E26" s="14">
        <v>780823</v>
      </c>
      <c r="F26" s="323"/>
      <c r="G26" s="422"/>
      <c r="H26" s="420"/>
      <c r="I26" s="316"/>
    </row>
    <row r="27" spans="2:9" ht="12.75">
      <c r="B27" s="175"/>
      <c r="C27" s="14" t="s">
        <v>77</v>
      </c>
      <c r="D27" s="14" t="s">
        <v>31</v>
      </c>
      <c r="E27" s="14">
        <v>770426</v>
      </c>
      <c r="F27" s="418"/>
      <c r="G27" s="419"/>
      <c r="H27" s="420"/>
      <c r="I27" s="316"/>
    </row>
    <row r="28" spans="2:9" ht="12.75">
      <c r="B28" s="175">
        <v>6</v>
      </c>
      <c r="C28" s="14" t="s">
        <v>113</v>
      </c>
      <c r="D28" s="14" t="s">
        <v>33</v>
      </c>
      <c r="E28" s="14"/>
      <c r="F28" s="418"/>
      <c r="G28" s="419"/>
      <c r="H28" s="420"/>
      <c r="I28" s="316"/>
    </row>
    <row r="29" spans="2:9" ht="12.75">
      <c r="B29" s="175">
        <v>8</v>
      </c>
      <c r="C29" s="14" t="s">
        <v>98</v>
      </c>
      <c r="D29" s="14" t="s">
        <v>99</v>
      </c>
      <c r="E29" s="14"/>
      <c r="F29" s="418"/>
      <c r="G29" s="419"/>
      <c r="H29" s="420"/>
      <c r="I29" s="316"/>
    </row>
    <row r="30" spans="2:9" ht="12.75">
      <c r="B30" s="175"/>
      <c r="C30" s="14" t="s">
        <v>108</v>
      </c>
      <c r="D30" s="14" t="s">
        <v>49</v>
      </c>
      <c r="E30" s="14"/>
      <c r="F30" s="418"/>
      <c r="G30" s="423"/>
      <c r="H30" s="420"/>
      <c r="I30" s="316"/>
    </row>
    <row r="31" spans="2:9" ht="12.75">
      <c r="B31" s="175"/>
      <c r="C31" s="14" t="s">
        <v>276</v>
      </c>
      <c r="D31" s="14" t="s">
        <v>272</v>
      </c>
      <c r="E31" s="14"/>
      <c r="F31" s="421"/>
      <c r="G31" s="419"/>
      <c r="H31" s="420"/>
      <c r="I31" s="316"/>
    </row>
    <row r="32" spans="2:9" ht="12.75">
      <c r="B32" s="175"/>
      <c r="C32" s="14" t="s">
        <v>63</v>
      </c>
      <c r="D32" s="14" t="s">
        <v>17</v>
      </c>
      <c r="E32" s="14">
        <v>980710</v>
      </c>
      <c r="F32" s="322"/>
      <c r="G32" s="424"/>
      <c r="H32" s="324"/>
      <c r="I32" s="316"/>
    </row>
    <row r="33" spans="2:9" ht="12.75">
      <c r="B33" s="175"/>
      <c r="C33" s="14"/>
      <c r="D33" s="14"/>
      <c r="E33" s="14"/>
      <c r="F33" s="322"/>
      <c r="G33" s="424"/>
      <c r="H33" s="324"/>
      <c r="I33" s="316"/>
    </row>
    <row r="34" spans="2:9" ht="12.75">
      <c r="B34" s="175"/>
      <c r="C34" s="14"/>
      <c r="D34" s="14"/>
      <c r="E34" s="14"/>
      <c r="F34" s="322"/>
      <c r="G34" s="422"/>
      <c r="H34" s="420"/>
      <c r="I34" s="316"/>
    </row>
    <row r="35" spans="2:9" ht="12.75">
      <c r="B35" s="175"/>
      <c r="C35" s="14"/>
      <c r="D35" s="14"/>
      <c r="E35" s="14"/>
      <c r="F35" s="323"/>
      <c r="G35" s="422"/>
      <c r="H35" s="420"/>
      <c r="I35" s="316"/>
    </row>
    <row r="36" spans="2:9" ht="12.75">
      <c r="B36" s="175"/>
      <c r="C36" s="14"/>
      <c r="D36" s="14"/>
      <c r="E36" s="14"/>
      <c r="F36" s="322"/>
      <c r="G36" s="422"/>
      <c r="H36" s="420"/>
      <c r="I36" s="316"/>
    </row>
    <row r="37" spans="2:9" ht="13.5" thickBot="1">
      <c r="B37" s="325"/>
      <c r="C37" s="326"/>
      <c r="D37" s="326"/>
      <c r="E37" s="326"/>
      <c r="F37" s="327"/>
      <c r="G37" s="425"/>
      <c r="H37" s="328"/>
      <c r="I37" s="316"/>
    </row>
    <row r="38" spans="2:9" ht="12.75">
      <c r="B38" s="311"/>
      <c r="C38" s="311"/>
      <c r="D38" s="311"/>
      <c r="E38" s="311"/>
      <c r="F38" s="311"/>
      <c r="G38" s="311"/>
      <c r="H38" s="311"/>
      <c r="I38" s="311"/>
    </row>
    <row r="39" spans="2:9" ht="13.5" thickBot="1">
      <c r="B39" s="1147" t="s">
        <v>45</v>
      </c>
      <c r="C39" s="1148"/>
      <c r="D39" s="1148"/>
      <c r="E39" s="1148"/>
      <c r="F39" s="311"/>
      <c r="G39" s="311"/>
      <c r="H39" s="311"/>
      <c r="I39" s="311"/>
    </row>
    <row r="40" spans="2:9" ht="13.5" thickBot="1">
      <c r="B40" s="319" t="s">
        <v>44</v>
      </c>
      <c r="C40" s="329" t="s">
        <v>38</v>
      </c>
      <c r="D40" s="320" t="s">
        <v>39</v>
      </c>
      <c r="E40" s="330" t="s">
        <v>236</v>
      </c>
      <c r="F40" s="311"/>
      <c r="G40" s="331" t="s">
        <v>46</v>
      </c>
      <c r="H40" s="311"/>
      <c r="I40" s="311"/>
    </row>
    <row r="41" spans="2:9" ht="12.75">
      <c r="B41" s="332"/>
      <c r="C41" s="154" t="s">
        <v>104</v>
      </c>
      <c r="D41" s="14" t="s">
        <v>14</v>
      </c>
      <c r="E41" s="333"/>
      <c r="F41" s="311"/>
      <c r="G41" s="1174" t="s">
        <v>291</v>
      </c>
      <c r="H41" s="1163"/>
      <c r="I41" s="1164"/>
    </row>
    <row r="42" spans="2:9" ht="13.5" thickBot="1">
      <c r="B42" s="332"/>
      <c r="C42" s="154" t="s">
        <v>135</v>
      </c>
      <c r="D42" s="14" t="s">
        <v>16</v>
      </c>
      <c r="E42" s="333"/>
      <c r="F42" s="311"/>
      <c r="G42" s="1165"/>
      <c r="H42" s="1166"/>
      <c r="I42" s="1167"/>
    </row>
    <row r="43" spans="2:9" ht="12.75">
      <c r="B43" s="332"/>
      <c r="C43" s="154" t="s">
        <v>63</v>
      </c>
      <c r="D43" s="14" t="s">
        <v>61</v>
      </c>
      <c r="E43" s="333"/>
      <c r="F43" s="311"/>
      <c r="G43" s="311"/>
      <c r="H43" s="311"/>
      <c r="I43" s="311"/>
    </row>
    <row r="44" spans="2:9" ht="13.5" thickBot="1">
      <c r="B44" s="334"/>
      <c r="C44" s="335"/>
      <c r="D44" s="326"/>
      <c r="E44" s="336"/>
      <c r="F44" s="311"/>
      <c r="G44" s="311"/>
      <c r="H44" s="311"/>
      <c r="I44" s="311"/>
    </row>
    <row r="45" spans="2:9" ht="12.75">
      <c r="B45" s="311"/>
      <c r="C45" s="311"/>
      <c r="D45" s="311"/>
      <c r="E45" s="311"/>
      <c r="F45" s="311"/>
      <c r="G45" s="311"/>
      <c r="H45" s="311"/>
      <c r="I45" s="311"/>
    </row>
    <row r="46" spans="2:9" ht="12.75">
      <c r="B46" s="1168" t="s">
        <v>47</v>
      </c>
      <c r="C46" s="1169"/>
      <c r="D46" s="1169"/>
      <c r="E46" s="1169"/>
      <c r="F46" s="1169"/>
      <c r="G46" s="1169"/>
      <c r="H46" s="1169"/>
      <c r="I46" s="1169"/>
    </row>
    <row r="47" spans="2:9" ht="12.75">
      <c r="B47" s="1169"/>
      <c r="C47" s="1169"/>
      <c r="D47" s="1169"/>
      <c r="E47" s="1169"/>
      <c r="F47" s="1169"/>
      <c r="G47" s="1169"/>
      <c r="H47" s="1169"/>
      <c r="I47" s="1169"/>
    </row>
  </sheetData>
  <sheetProtection/>
  <mergeCells count="22">
    <mergeCell ref="B46:I47"/>
    <mergeCell ref="F17:H17"/>
    <mergeCell ref="G13:I13"/>
    <mergeCell ref="B12:C12"/>
    <mergeCell ref="B13:C13"/>
    <mergeCell ref="E13:F13"/>
    <mergeCell ref="G10:I10"/>
    <mergeCell ref="B11:E11"/>
    <mergeCell ref="E9:F9"/>
    <mergeCell ref="G9:I9"/>
    <mergeCell ref="B39:E39"/>
    <mergeCell ref="G41:I42"/>
    <mergeCell ref="B4:E4"/>
    <mergeCell ref="G4:I4"/>
    <mergeCell ref="G12:I12"/>
    <mergeCell ref="B5:E5"/>
    <mergeCell ref="G5:I5"/>
    <mergeCell ref="B8:E8"/>
    <mergeCell ref="B9:C9"/>
    <mergeCell ref="E12:F12"/>
    <mergeCell ref="B10:C10"/>
    <mergeCell ref="E10:F10"/>
  </mergeCells>
  <hyperlinks>
    <hyperlink ref="E13" r:id="rId1" display="SilaKarel@seznamcz"/>
    <hyperlink ref="E13:F13" r:id="rId2" display="SilaKarel@seznam.cz"/>
    <hyperlink ref="E10" r:id="rId3" display="SilaKarel@seznamcz"/>
    <hyperlink ref="E10:F10" r:id="rId4" display="marsikm@centrum.cz"/>
  </hyperlinks>
  <printOptions/>
  <pageMargins left="0.7" right="0.7" top="0.787401575" bottom="0.787401575" header="0.3" footer="0.3"/>
  <pageSetup orientation="portrait" paperSize="9" r:id="rId5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V41"/>
  <sheetViews>
    <sheetView zoomScalePageLayoutView="0" workbookViewId="0" topLeftCell="A1">
      <selection activeCell="A17" sqref="A17:C27"/>
    </sheetView>
  </sheetViews>
  <sheetFormatPr defaultColWidth="10.875" defaultRowHeight="12.75"/>
  <cols>
    <col min="1" max="3" width="10.875" style="13" customWidth="1"/>
    <col min="4" max="4" width="20.625" style="13" customWidth="1"/>
    <col min="5" max="16384" width="10.875" style="13" customWidth="1"/>
  </cols>
  <sheetData>
    <row r="1" spans="1:10" ht="18">
      <c r="A1" s="264" t="s">
        <v>191</v>
      </c>
      <c r="B1" s="265"/>
      <c r="C1" s="265"/>
      <c r="D1" s="265"/>
      <c r="E1" s="265"/>
      <c r="F1" s="265"/>
      <c r="G1" s="265"/>
      <c r="H1" s="265"/>
      <c r="I1" s="265"/>
      <c r="J1" s="265"/>
    </row>
    <row r="2" spans="1:10" ht="12.75">
      <c r="A2" s="266"/>
      <c r="B2" s="266"/>
      <c r="C2" s="266"/>
      <c r="D2" s="266"/>
      <c r="E2" s="266"/>
      <c r="F2" s="266"/>
      <c r="G2" s="266"/>
      <c r="H2" s="266"/>
      <c r="I2" s="266"/>
      <c r="J2" s="266"/>
    </row>
    <row r="3" spans="1:10" ht="13.5" thickBot="1">
      <c r="A3" s="1095" t="s">
        <v>34</v>
      </c>
      <c r="B3" s="1095"/>
      <c r="C3" s="1095"/>
      <c r="D3" s="1095"/>
      <c r="E3" s="266"/>
      <c r="F3" s="1095" t="s">
        <v>35</v>
      </c>
      <c r="G3" s="1095"/>
      <c r="H3" s="1095"/>
      <c r="I3" s="266"/>
      <c r="J3" s="266"/>
    </row>
    <row r="4" spans="1:10" ht="21" thickBot="1">
      <c r="A4" s="1180" t="s">
        <v>183</v>
      </c>
      <c r="B4" s="1180"/>
      <c r="C4" s="1180"/>
      <c r="D4" s="1180"/>
      <c r="E4" s="266"/>
      <c r="F4" s="1097" t="s">
        <v>637</v>
      </c>
      <c r="G4" s="1097"/>
      <c r="H4" s="1097"/>
      <c r="I4" s="266"/>
      <c r="J4" s="266"/>
    </row>
    <row r="5" spans="1:10" ht="12.75">
      <c r="A5" s="266"/>
      <c r="B5" s="267"/>
      <c r="C5" s="267"/>
      <c r="D5" s="267"/>
      <c r="E5" s="266"/>
      <c r="F5" s="267"/>
      <c r="G5" s="267"/>
      <c r="H5" s="267"/>
      <c r="I5" s="266"/>
      <c r="J5" s="266"/>
    </row>
    <row r="6" spans="1:10" ht="12.75">
      <c r="A6" s="241" t="s">
        <v>36</v>
      </c>
      <c r="B6" s="266"/>
      <c r="C6" s="266"/>
      <c r="D6" s="266"/>
      <c r="E6" s="266"/>
      <c r="F6" s="266"/>
      <c r="G6" s="266"/>
      <c r="H6" s="266"/>
      <c r="I6" s="266"/>
      <c r="J6" s="266"/>
    </row>
    <row r="7" spans="1:10" ht="13.5" thickBot="1">
      <c r="A7" s="1095" t="s">
        <v>37</v>
      </c>
      <c r="B7" s="1095"/>
      <c r="C7" s="1095"/>
      <c r="D7" s="1095"/>
      <c r="E7" s="266"/>
      <c r="F7" s="266"/>
      <c r="G7" s="266"/>
      <c r="H7" s="266"/>
      <c r="I7" s="266"/>
      <c r="J7" s="266"/>
    </row>
    <row r="8" spans="1:10" ht="12.75">
      <c r="A8" s="1098" t="s">
        <v>38</v>
      </c>
      <c r="B8" s="1098"/>
      <c r="C8" s="242" t="s">
        <v>39</v>
      </c>
      <c r="D8" s="1099" t="s">
        <v>40</v>
      </c>
      <c r="E8" s="1099"/>
      <c r="F8" s="1100" t="s">
        <v>41</v>
      </c>
      <c r="G8" s="1100"/>
      <c r="H8" s="1100"/>
      <c r="I8" s="266"/>
      <c r="J8" s="266"/>
    </row>
    <row r="9" spans="1:10" ht="13.5" thickBot="1">
      <c r="A9" s="1175" t="s">
        <v>572</v>
      </c>
      <c r="B9" s="1175"/>
      <c r="C9" s="268" t="s">
        <v>66</v>
      </c>
      <c r="D9" s="1103"/>
      <c r="E9" s="1176"/>
      <c r="F9" s="1177">
        <v>721868724</v>
      </c>
      <c r="G9" s="1177"/>
      <c r="H9" s="1177"/>
      <c r="I9" s="266"/>
      <c r="J9" s="269"/>
    </row>
    <row r="10" spans="1:10" ht="13.5" thickBot="1">
      <c r="A10" s="1095" t="s">
        <v>42</v>
      </c>
      <c r="B10" s="1095"/>
      <c r="C10" s="1095"/>
      <c r="D10" s="1095"/>
      <c r="E10" s="266"/>
      <c r="F10" s="266"/>
      <c r="G10" s="266"/>
      <c r="H10" s="266"/>
      <c r="I10" s="266"/>
      <c r="J10" s="266"/>
    </row>
    <row r="11" spans="1:10" ht="12.75">
      <c r="A11" s="1098" t="s">
        <v>38</v>
      </c>
      <c r="B11" s="1098"/>
      <c r="C11" s="242" t="s">
        <v>39</v>
      </c>
      <c r="D11" s="1099" t="s">
        <v>40</v>
      </c>
      <c r="E11" s="1099"/>
      <c r="F11" s="1100" t="s">
        <v>41</v>
      </c>
      <c r="G11" s="1100"/>
      <c r="H11" s="1100"/>
      <c r="I11" s="266"/>
      <c r="J11" s="266"/>
    </row>
    <row r="12" spans="1:10" ht="13.5" thickBot="1">
      <c r="A12" s="1175"/>
      <c r="B12" s="1175"/>
      <c r="C12" s="268"/>
      <c r="D12" s="1176"/>
      <c r="E12" s="1176"/>
      <c r="F12" s="1177"/>
      <c r="G12" s="1177"/>
      <c r="H12" s="1177"/>
      <c r="I12" s="266"/>
      <c r="J12" s="266"/>
    </row>
    <row r="13" spans="1:22" ht="12.75">
      <c r="A13" s="266"/>
      <c r="B13" s="266"/>
      <c r="C13" s="266"/>
      <c r="D13" s="267"/>
      <c r="E13" s="267"/>
      <c r="F13" s="267"/>
      <c r="G13" s="267"/>
      <c r="H13" s="267"/>
      <c r="I13" s="266"/>
      <c r="J13" s="266"/>
      <c r="V13" s="139"/>
    </row>
    <row r="14" spans="1:22" ht="12.75">
      <c r="A14" s="241" t="s">
        <v>43</v>
      </c>
      <c r="B14" s="266"/>
      <c r="C14" s="266"/>
      <c r="D14" s="266"/>
      <c r="E14" s="266"/>
      <c r="F14" s="266"/>
      <c r="G14" s="266"/>
      <c r="H14" s="266"/>
      <c r="I14" s="266"/>
      <c r="J14" s="266"/>
      <c r="V14" s="139"/>
    </row>
    <row r="15" spans="1:22" ht="12.75">
      <c r="A15" s="270"/>
      <c r="B15" s="270"/>
      <c r="C15" s="270"/>
      <c r="D15" s="270"/>
      <c r="E15" s="270"/>
      <c r="F15" s="270"/>
      <c r="G15" s="270"/>
      <c r="H15" s="271"/>
      <c r="I15" s="266"/>
      <c r="J15" s="266"/>
      <c r="V15" s="139"/>
    </row>
    <row r="16" spans="1:22" ht="12.75">
      <c r="A16" s="272" t="s">
        <v>44</v>
      </c>
      <c r="B16" s="272" t="s">
        <v>38</v>
      </c>
      <c r="C16" s="272" t="s">
        <v>39</v>
      </c>
      <c r="D16" s="272" t="s">
        <v>157</v>
      </c>
      <c r="E16" s="1178"/>
      <c r="F16" s="1178"/>
      <c r="G16" s="1178"/>
      <c r="H16" s="274"/>
      <c r="I16" s="275"/>
      <c r="J16" s="275"/>
      <c r="V16" s="139"/>
    </row>
    <row r="17" spans="1:22" ht="15">
      <c r="A17" s="517">
        <v>4</v>
      </c>
      <c r="B17" s="5" t="s">
        <v>576</v>
      </c>
      <c r="C17" s="5" t="s">
        <v>14</v>
      </c>
      <c r="D17" s="438"/>
      <c r="E17" s="60"/>
      <c r="F17" s="273"/>
      <c r="G17" s="273"/>
      <c r="H17" s="271"/>
      <c r="V17" s="139"/>
    </row>
    <row r="18" spans="1:22" ht="12.75">
      <c r="A18" s="517">
        <v>8</v>
      </c>
      <c r="B18" s="379" t="s">
        <v>572</v>
      </c>
      <c r="C18" s="379" t="s">
        <v>66</v>
      </c>
      <c r="D18" s="368"/>
      <c r="E18" s="273"/>
      <c r="F18" s="273"/>
      <c r="G18" s="273"/>
      <c r="H18" s="271"/>
      <c r="V18" s="278"/>
    </row>
    <row r="19" spans="1:22" ht="12.75">
      <c r="A19" s="517">
        <v>10</v>
      </c>
      <c r="B19" s="768" t="s">
        <v>131</v>
      </c>
      <c r="C19" s="768" t="s">
        <v>51</v>
      </c>
      <c r="D19" s="368"/>
      <c r="E19" s="273"/>
      <c r="F19" s="279"/>
      <c r="G19" s="279"/>
      <c r="H19" s="271"/>
      <c r="V19" s="278"/>
    </row>
    <row r="20" spans="1:22" ht="12.75">
      <c r="A20" s="517">
        <v>11</v>
      </c>
      <c r="B20" s="78" t="s">
        <v>574</v>
      </c>
      <c r="C20" s="78" t="s">
        <v>575</v>
      </c>
      <c r="D20" s="138"/>
      <c r="E20" s="273"/>
      <c r="F20" s="279"/>
      <c r="G20" s="279"/>
      <c r="H20" s="271"/>
      <c r="V20" s="139"/>
    </row>
    <row r="21" spans="1:22" ht="12.75">
      <c r="A21" s="276">
        <v>21</v>
      </c>
      <c r="B21" s="461" t="s">
        <v>130</v>
      </c>
      <c r="C21" s="64" t="s">
        <v>17</v>
      </c>
      <c r="D21" s="368">
        <v>580122</v>
      </c>
      <c r="E21" s="273"/>
      <c r="F21" s="279"/>
      <c r="G21" s="279"/>
      <c r="H21" s="271"/>
      <c r="V21" s="139"/>
    </row>
    <row r="22" spans="1:22" ht="12.75">
      <c r="A22" s="517">
        <v>24</v>
      </c>
      <c r="B22" s="79" t="s">
        <v>573</v>
      </c>
      <c r="C22" s="79" t="s">
        <v>68</v>
      </c>
      <c r="D22" s="369"/>
      <c r="E22" s="273"/>
      <c r="F22" s="279"/>
      <c r="G22" s="279"/>
      <c r="H22" s="271"/>
      <c r="V22" s="139"/>
    </row>
    <row r="23" spans="1:22" ht="12.75">
      <c r="A23" s="807"/>
      <c r="B23" s="370" t="s">
        <v>330</v>
      </c>
      <c r="C23" s="371" t="s">
        <v>331</v>
      </c>
      <c r="D23" s="369"/>
      <c r="E23" s="280"/>
      <c r="F23" s="280"/>
      <c r="G23" s="280"/>
      <c r="H23" s="266"/>
      <c r="V23" s="139"/>
    </row>
    <row r="24" spans="1:22" ht="12.75">
      <c r="A24" s="807"/>
      <c r="B24" s="461" t="s">
        <v>304</v>
      </c>
      <c r="C24" s="64" t="s">
        <v>23</v>
      </c>
      <c r="D24" s="369"/>
      <c r="E24" s="280"/>
      <c r="F24" s="280"/>
      <c r="G24" s="280"/>
      <c r="H24" s="266"/>
      <c r="V24" s="139"/>
    </row>
    <row r="25" spans="1:22" ht="12.75">
      <c r="A25" s="517"/>
      <c r="B25" s="380" t="s">
        <v>148</v>
      </c>
      <c r="C25" s="380" t="s">
        <v>16</v>
      </c>
      <c r="D25" s="369"/>
      <c r="E25" s="280"/>
      <c r="F25" s="280"/>
      <c r="G25" s="280"/>
      <c r="H25" s="266"/>
      <c r="V25" s="139"/>
    </row>
    <row r="26" spans="1:22" ht="12.75">
      <c r="A26" s="806"/>
      <c r="B26" s="67" t="s">
        <v>577</v>
      </c>
      <c r="C26" s="67" t="s">
        <v>33</v>
      </c>
      <c r="D26" s="369"/>
      <c r="E26" s="280"/>
      <c r="F26" s="280"/>
      <c r="G26" s="280"/>
      <c r="H26" s="266"/>
      <c r="V26" s="139"/>
    </row>
    <row r="27" spans="1:22" ht="12.75">
      <c r="A27" s="175"/>
      <c r="B27" s="14" t="s">
        <v>223</v>
      </c>
      <c r="C27" s="14" t="s">
        <v>22</v>
      </c>
      <c r="D27" s="369"/>
      <c r="E27" s="266"/>
      <c r="F27" s="266"/>
      <c r="G27" s="266"/>
      <c r="H27" s="266"/>
      <c r="V27" s="139"/>
    </row>
    <row r="28" spans="1:22" ht="12.75">
      <c r="A28" s="1095" t="s">
        <v>45</v>
      </c>
      <c r="B28" s="1095"/>
      <c r="C28" s="1095"/>
      <c r="D28" s="1095"/>
      <c r="E28" s="266"/>
      <c r="F28" s="266"/>
      <c r="G28" s="266"/>
      <c r="H28" s="266"/>
      <c r="V28" s="139"/>
    </row>
    <row r="29" spans="1:22" ht="13.5" thickBot="1">
      <c r="A29" s="254" t="s">
        <v>44</v>
      </c>
      <c r="B29" s="255" t="s">
        <v>38</v>
      </c>
      <c r="C29" s="256" t="s">
        <v>39</v>
      </c>
      <c r="D29" s="256" t="s">
        <v>107</v>
      </c>
      <c r="E29" s="266"/>
      <c r="F29" s="257" t="s">
        <v>46</v>
      </c>
      <c r="G29" s="266"/>
      <c r="H29" s="266"/>
      <c r="V29" s="139"/>
    </row>
    <row r="30" spans="1:22" ht="13.5" thickBot="1">
      <c r="A30" s="273"/>
      <c r="B30" s="276"/>
      <c r="C30" s="277"/>
      <c r="D30" s="281"/>
      <c r="E30" s="266"/>
      <c r="F30" s="1179" t="s">
        <v>225</v>
      </c>
      <c r="G30" s="1179"/>
      <c r="H30" s="1179"/>
      <c r="V30" s="139"/>
    </row>
    <row r="31" spans="1:22" ht="13.5" thickBot="1">
      <c r="A31" s="270"/>
      <c r="B31" s="276"/>
      <c r="C31" s="277"/>
      <c r="D31" s="273"/>
      <c r="E31" s="266"/>
      <c r="F31" s="1179"/>
      <c r="G31" s="1179"/>
      <c r="H31" s="1179"/>
      <c r="V31" s="139"/>
    </row>
    <row r="32" spans="1:22" ht="12.75">
      <c r="A32" s="270"/>
      <c r="B32" s="273"/>
      <c r="C32" s="282"/>
      <c r="D32" s="282"/>
      <c r="E32" s="266"/>
      <c r="F32" s="266"/>
      <c r="G32" s="266"/>
      <c r="H32" s="266"/>
      <c r="V32" s="139"/>
    </row>
    <row r="33" spans="1:22" ht="12.75">
      <c r="A33" s="259"/>
      <c r="B33" s="283"/>
      <c r="C33" s="283"/>
      <c r="D33" s="282"/>
      <c r="E33" s="266"/>
      <c r="F33" s="266"/>
      <c r="G33" s="266"/>
      <c r="H33" s="266"/>
      <c r="J33" s="284"/>
      <c r="V33" s="139"/>
    </row>
    <row r="34" spans="1:22" ht="12.75">
      <c r="A34" s="266"/>
      <c r="B34" s="266"/>
      <c r="C34" s="266"/>
      <c r="D34" s="266"/>
      <c r="E34" s="266"/>
      <c r="F34" s="266"/>
      <c r="G34" s="266"/>
      <c r="H34" s="266"/>
      <c r="V34" s="139"/>
    </row>
    <row r="35" spans="1:22" ht="12.75">
      <c r="A35" s="1105"/>
      <c r="B35" s="1105"/>
      <c r="C35" s="1105"/>
      <c r="D35" s="1105"/>
      <c r="E35" s="1105"/>
      <c r="F35" s="1105"/>
      <c r="G35" s="1105"/>
      <c r="H35" s="1105"/>
      <c r="I35" s="266"/>
      <c r="J35" s="266"/>
      <c r="V35" s="139"/>
    </row>
    <row r="36" spans="1:22" ht="12.75">
      <c r="A36" s="1105"/>
      <c r="B36" s="1105"/>
      <c r="C36" s="1105"/>
      <c r="D36" s="1105"/>
      <c r="E36" s="1105"/>
      <c r="F36" s="1105"/>
      <c r="G36" s="1105"/>
      <c r="H36" s="1105"/>
      <c r="I36" s="266"/>
      <c r="J36" s="266"/>
      <c r="V36" s="139"/>
    </row>
    <row r="37" ht="12.75">
      <c r="V37" s="139"/>
    </row>
    <row r="38" ht="12.75">
      <c r="V38" s="139"/>
    </row>
    <row r="39" ht="12.75">
      <c r="V39" s="139"/>
    </row>
    <row r="40" spans="1:22" ht="12.75">
      <c r="A40" s="266"/>
      <c r="B40" s="266"/>
      <c r="C40" s="266"/>
      <c r="D40" s="285"/>
      <c r="E40" s="285"/>
      <c r="F40" s="285"/>
      <c r="G40" s="285"/>
      <c r="H40" s="285"/>
      <c r="I40" s="266"/>
      <c r="J40" s="266"/>
      <c r="V40" s="139"/>
    </row>
    <row r="41" spans="1:22" ht="12.75">
      <c r="A41" s="266"/>
      <c r="B41" s="266"/>
      <c r="C41" s="266"/>
      <c r="D41" s="266"/>
      <c r="E41" s="262" t="s">
        <v>56</v>
      </c>
      <c r="F41" s="266"/>
      <c r="G41" s="266"/>
      <c r="H41" s="266"/>
      <c r="I41" s="266"/>
      <c r="J41" s="266"/>
      <c r="V41" s="139"/>
    </row>
  </sheetData>
  <sheetProtection/>
  <mergeCells count="22">
    <mergeCell ref="A3:D3"/>
    <mergeCell ref="F3:H3"/>
    <mergeCell ref="A4:D4"/>
    <mergeCell ref="F4:H4"/>
    <mergeCell ref="A7:D7"/>
    <mergeCell ref="A8:B8"/>
    <mergeCell ref="D8:E8"/>
    <mergeCell ref="F8:H8"/>
    <mergeCell ref="A9:B9"/>
    <mergeCell ref="D9:E9"/>
    <mergeCell ref="F9:H9"/>
    <mergeCell ref="A10:D10"/>
    <mergeCell ref="A11:B11"/>
    <mergeCell ref="D11:E11"/>
    <mergeCell ref="F11:H11"/>
    <mergeCell ref="A35:H36"/>
    <mergeCell ref="A12:B12"/>
    <mergeCell ref="D12:E12"/>
    <mergeCell ref="F12:H12"/>
    <mergeCell ref="E16:G16"/>
    <mergeCell ref="A28:D28"/>
    <mergeCell ref="F30:H31"/>
  </mergeCells>
  <printOptions/>
  <pageMargins left="0.7" right="0.7" top="0.787401575" bottom="0.7874015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H44"/>
  <sheetViews>
    <sheetView zoomScalePageLayoutView="0" workbookViewId="0" topLeftCell="A1">
      <selection activeCell="A17" sqref="A17:C36"/>
    </sheetView>
  </sheetViews>
  <sheetFormatPr defaultColWidth="9.00390625" defaultRowHeight="12.75"/>
  <cols>
    <col min="1" max="4" width="9.125" style="13" customWidth="1"/>
    <col min="5" max="5" width="15.75390625" style="13" customWidth="1"/>
    <col min="6" max="6" width="11.875" style="13" customWidth="1"/>
    <col min="7" max="16384" width="9.125" style="13" customWidth="1"/>
  </cols>
  <sheetData>
    <row r="1" spans="1:8" ht="18">
      <c r="A1" s="185" t="s">
        <v>393</v>
      </c>
      <c r="B1" s="133"/>
      <c r="C1" s="133"/>
      <c r="D1" s="134"/>
      <c r="E1" s="133"/>
      <c r="F1" s="133"/>
      <c r="G1" s="133"/>
      <c r="H1" s="133"/>
    </row>
    <row r="2" spans="1:8" ht="12.75">
      <c r="A2" s="133"/>
      <c r="B2" s="133"/>
      <c r="C2" s="133"/>
      <c r="D2" s="134"/>
      <c r="E2" s="133"/>
      <c r="F2" s="133"/>
      <c r="G2" s="133"/>
      <c r="H2" s="133"/>
    </row>
    <row r="3" spans="1:8" ht="13.5" thickBot="1">
      <c r="A3" s="186" t="s">
        <v>34</v>
      </c>
      <c r="B3" s="157"/>
      <c r="C3" s="157"/>
      <c r="D3" s="135"/>
      <c r="E3" s="133"/>
      <c r="F3" s="186" t="s">
        <v>35</v>
      </c>
      <c r="G3" s="157"/>
      <c r="H3" s="157"/>
    </row>
    <row r="4" spans="1:8" ht="21" thickBot="1">
      <c r="A4" s="393" t="s">
        <v>284</v>
      </c>
      <c r="B4" s="394"/>
      <c r="C4" s="394"/>
      <c r="D4" s="395"/>
      <c r="E4" s="396"/>
      <c r="F4" s="393" t="s">
        <v>285</v>
      </c>
      <c r="G4" s="394"/>
      <c r="H4" s="397"/>
    </row>
    <row r="5" spans="1:8" ht="12.75">
      <c r="A5" s="133"/>
      <c r="B5" s="157"/>
      <c r="C5" s="157"/>
      <c r="D5" s="135"/>
      <c r="E5" s="133"/>
      <c r="F5" s="157"/>
      <c r="G5" s="157"/>
      <c r="H5" s="157"/>
    </row>
    <row r="6" spans="1:8" ht="12.75">
      <c r="A6" s="192" t="s">
        <v>36</v>
      </c>
      <c r="B6" s="133"/>
      <c r="C6" s="133"/>
      <c r="D6" s="134"/>
      <c r="E6" s="133"/>
      <c r="F6" s="133"/>
      <c r="G6" s="133"/>
      <c r="H6" s="133"/>
    </row>
    <row r="7" spans="1:8" ht="13.5" thickBot="1">
      <c r="A7" s="186" t="s">
        <v>37</v>
      </c>
      <c r="B7" s="157"/>
      <c r="C7" s="157"/>
      <c r="D7" s="135"/>
      <c r="E7" s="133"/>
      <c r="F7" s="133"/>
      <c r="G7" s="133"/>
      <c r="H7" s="133"/>
    </row>
    <row r="8" spans="1:8" ht="12.75">
      <c r="A8" s="1181" t="s">
        <v>38</v>
      </c>
      <c r="B8" s="1182"/>
      <c r="C8" s="400" t="s">
        <v>39</v>
      </c>
      <c r="D8" s="1183" t="s">
        <v>40</v>
      </c>
      <c r="E8" s="1182"/>
      <c r="F8" s="1183" t="s">
        <v>41</v>
      </c>
      <c r="G8" s="1184"/>
      <c r="H8" s="1185"/>
    </row>
    <row r="9" spans="1:8" ht="13.5" thickBot="1">
      <c r="A9" s="1186" t="s">
        <v>163</v>
      </c>
      <c r="B9" s="1187"/>
      <c r="C9" s="406" t="s">
        <v>21</v>
      </c>
      <c r="D9" s="1200" t="s">
        <v>162</v>
      </c>
      <c r="E9" s="1200"/>
      <c r="F9" s="1188">
        <v>737917750</v>
      </c>
      <c r="G9" s="1189"/>
      <c r="H9" s="1190"/>
    </row>
    <row r="10" spans="1:8" ht="13.5" thickBot="1">
      <c r="A10" s="186" t="s">
        <v>42</v>
      </c>
      <c r="B10" s="157"/>
      <c r="C10" s="157"/>
      <c r="D10" s="135"/>
      <c r="E10" s="133"/>
      <c r="F10" s="133"/>
      <c r="G10" s="133"/>
      <c r="H10" s="133"/>
    </row>
    <row r="11" spans="1:8" ht="12.75">
      <c r="A11" s="1181" t="s">
        <v>38</v>
      </c>
      <c r="B11" s="1182"/>
      <c r="C11" s="400" t="s">
        <v>39</v>
      </c>
      <c r="D11" s="1183" t="s">
        <v>40</v>
      </c>
      <c r="E11" s="1182"/>
      <c r="F11" s="1191" t="s">
        <v>41</v>
      </c>
      <c r="G11" s="1192"/>
      <c r="H11" s="1193"/>
    </row>
    <row r="12" spans="1:8" ht="13.5" thickBot="1">
      <c r="A12" s="1194" t="s">
        <v>286</v>
      </c>
      <c r="B12" s="1195"/>
      <c r="C12" s="539" t="s">
        <v>31</v>
      </c>
      <c r="D12" s="1199" t="s">
        <v>401</v>
      </c>
      <c r="E12" s="1199"/>
      <c r="F12" s="1196">
        <v>737309173</v>
      </c>
      <c r="G12" s="1197"/>
      <c r="H12" s="1198"/>
    </row>
    <row r="13" spans="1:8" ht="12.75">
      <c r="A13" s="205"/>
      <c r="B13" s="133"/>
      <c r="C13" s="133"/>
      <c r="D13" s="135"/>
      <c r="E13" s="157"/>
      <c r="F13" s="157"/>
      <c r="G13" s="157"/>
      <c r="H13" s="157"/>
    </row>
    <row r="14" spans="1:8" ht="12.75">
      <c r="A14" s="192" t="s">
        <v>43</v>
      </c>
      <c r="B14" s="133"/>
      <c r="C14" s="133"/>
      <c r="D14" s="134"/>
      <c r="E14" s="133"/>
      <c r="F14" s="133"/>
      <c r="G14" s="133"/>
      <c r="H14" s="133"/>
    </row>
    <row r="15" spans="1:8" ht="12.75">
      <c r="A15" s="186"/>
      <c r="B15" s="186"/>
      <c r="C15" s="186"/>
      <c r="D15" s="206"/>
      <c r="E15" s="186"/>
      <c r="F15" s="186"/>
      <c r="G15" s="186"/>
      <c r="H15" s="133"/>
    </row>
    <row r="16" spans="1:8" ht="12.75">
      <c r="A16" s="207" t="s">
        <v>44</v>
      </c>
      <c r="B16" s="208" t="s">
        <v>38</v>
      </c>
      <c r="C16" s="208" t="s">
        <v>39</v>
      </c>
      <c r="D16" s="209" t="s">
        <v>157</v>
      </c>
      <c r="E16" s="210"/>
      <c r="F16" s="210"/>
      <c r="G16" s="210"/>
      <c r="H16" s="211"/>
    </row>
    <row r="17" spans="1:8" ht="12.75">
      <c r="A17" s="408">
        <v>10</v>
      </c>
      <c r="B17" s="138" t="s">
        <v>146</v>
      </c>
      <c r="C17" s="138" t="s">
        <v>16</v>
      </c>
      <c r="D17" s="124">
        <v>900517</v>
      </c>
      <c r="E17" s="212"/>
      <c r="F17" s="212"/>
      <c r="G17" s="213"/>
      <c r="H17" s="133"/>
    </row>
    <row r="18" spans="1:8" ht="12.75">
      <c r="A18" s="410">
        <v>9</v>
      </c>
      <c r="B18" s="138" t="s">
        <v>222</v>
      </c>
      <c r="C18" s="138" t="s">
        <v>17</v>
      </c>
      <c r="D18" s="137">
        <v>920602</v>
      </c>
      <c r="E18" s="212"/>
      <c r="F18" s="213"/>
      <c r="G18" s="213"/>
      <c r="H18" s="133"/>
    </row>
    <row r="19" spans="1:8" ht="12.75">
      <c r="A19" s="408">
        <v>22</v>
      </c>
      <c r="B19" s="138" t="s">
        <v>221</v>
      </c>
      <c r="C19" s="138" t="s">
        <v>12</v>
      </c>
      <c r="D19" s="137">
        <v>951122</v>
      </c>
      <c r="E19" s="212"/>
      <c r="F19" s="212"/>
      <c r="G19" s="213"/>
      <c r="H19" s="133"/>
    </row>
    <row r="20" spans="1:8" ht="12.75">
      <c r="A20" s="409">
        <v>88</v>
      </c>
      <c r="B20" s="138" t="s">
        <v>223</v>
      </c>
      <c r="C20" s="138" t="s">
        <v>33</v>
      </c>
      <c r="D20" s="137">
        <v>840812</v>
      </c>
      <c r="E20" s="212"/>
      <c r="F20" s="212"/>
      <c r="G20" s="213"/>
      <c r="H20" s="133"/>
    </row>
    <row r="21" spans="1:8" ht="12.75">
      <c r="A21" s="415">
        <v>27</v>
      </c>
      <c r="B21" s="138" t="s">
        <v>402</v>
      </c>
      <c r="C21" s="138" t="s">
        <v>22</v>
      </c>
      <c r="D21" s="540">
        <v>950827</v>
      </c>
      <c r="E21" s="212"/>
      <c r="F21" s="136"/>
      <c r="G21" s="136"/>
      <c r="H21" s="133"/>
    </row>
    <row r="22" spans="1:8" ht="12.75">
      <c r="A22" s="408">
        <v>20</v>
      </c>
      <c r="B22" s="138" t="s">
        <v>163</v>
      </c>
      <c r="C22" s="138" t="s">
        <v>21</v>
      </c>
      <c r="D22" s="137">
        <v>850209</v>
      </c>
      <c r="E22" s="212"/>
      <c r="F22" s="212"/>
      <c r="G22" s="213"/>
      <c r="H22" s="133"/>
    </row>
    <row r="23" spans="1:8" ht="12.75">
      <c r="A23" s="408">
        <v>61</v>
      </c>
      <c r="B23" s="138" t="s">
        <v>287</v>
      </c>
      <c r="C23" s="138" t="s">
        <v>12</v>
      </c>
      <c r="D23" s="137">
        <v>721126</v>
      </c>
      <c r="E23" s="212"/>
      <c r="F23" s="212"/>
      <c r="G23" s="213"/>
      <c r="H23" s="133"/>
    </row>
    <row r="24" spans="1:8" ht="12.75">
      <c r="A24" s="408">
        <v>44</v>
      </c>
      <c r="B24" s="138" t="s">
        <v>286</v>
      </c>
      <c r="C24" s="138" t="s">
        <v>31</v>
      </c>
      <c r="D24" s="137">
        <v>870308</v>
      </c>
      <c r="E24" s="212"/>
      <c r="F24" s="212"/>
      <c r="G24" s="213"/>
      <c r="H24" s="133"/>
    </row>
    <row r="25" spans="1:8" ht="12.75">
      <c r="A25" s="415"/>
      <c r="B25" s="138" t="s">
        <v>155</v>
      </c>
      <c r="C25" s="138" t="s">
        <v>19</v>
      </c>
      <c r="D25" s="540">
        <v>831231</v>
      </c>
      <c r="E25" s="212"/>
      <c r="F25" s="136"/>
      <c r="G25" s="136"/>
      <c r="H25" s="133"/>
    </row>
    <row r="26" spans="1:8" ht="12.75">
      <c r="A26" s="414"/>
      <c r="B26" s="138" t="s">
        <v>221</v>
      </c>
      <c r="C26" s="138" t="s">
        <v>12</v>
      </c>
      <c r="D26" s="137">
        <v>700110</v>
      </c>
      <c r="E26" s="212"/>
      <c r="F26" s="136"/>
      <c r="G26" s="136"/>
      <c r="H26" s="133"/>
    </row>
    <row r="27" spans="1:8" ht="12.75">
      <c r="A27" s="410"/>
      <c r="B27" s="138" t="s">
        <v>115</v>
      </c>
      <c r="C27" s="138" t="s">
        <v>224</v>
      </c>
      <c r="D27" s="137">
        <v>950424</v>
      </c>
      <c r="E27" s="212"/>
      <c r="F27" s="212"/>
      <c r="G27" s="213"/>
      <c r="H27" s="133"/>
    </row>
    <row r="28" spans="1:8" ht="12.75">
      <c r="A28" s="408">
        <v>3</v>
      </c>
      <c r="B28" s="138" t="s">
        <v>164</v>
      </c>
      <c r="C28" s="138" t="s">
        <v>31</v>
      </c>
      <c r="D28" s="137">
        <v>920416</v>
      </c>
      <c r="E28" s="212"/>
      <c r="F28" s="212"/>
      <c r="G28" s="213"/>
      <c r="H28" s="133"/>
    </row>
    <row r="29" spans="1:8" ht="12.75">
      <c r="A29" s="416"/>
      <c r="B29" s="138" t="s">
        <v>403</v>
      </c>
      <c r="C29" s="138" t="s">
        <v>404</v>
      </c>
      <c r="D29" s="437">
        <v>710119</v>
      </c>
      <c r="E29" s="212"/>
      <c r="F29" s="541"/>
      <c r="G29" s="216"/>
      <c r="H29" s="217"/>
    </row>
    <row r="30" spans="1:8" ht="12.75">
      <c r="A30" s="408"/>
      <c r="B30" s="138" t="s">
        <v>174</v>
      </c>
      <c r="C30" s="138" t="s">
        <v>14</v>
      </c>
      <c r="D30" s="137">
        <v>841120</v>
      </c>
      <c r="E30" s="212"/>
      <c r="F30" s="212"/>
      <c r="G30" s="213"/>
      <c r="H30" s="133"/>
    </row>
    <row r="31" spans="1:8" ht="12.75">
      <c r="A31" s="408"/>
      <c r="B31" s="138" t="s">
        <v>166</v>
      </c>
      <c r="C31" s="138" t="s">
        <v>154</v>
      </c>
      <c r="D31" s="137">
        <v>780911</v>
      </c>
      <c r="E31" s="212"/>
      <c r="F31" s="212"/>
      <c r="G31" s="213"/>
      <c r="H31" s="133"/>
    </row>
    <row r="32" spans="1:8" ht="12.75">
      <c r="A32" s="414"/>
      <c r="B32" s="138" t="s">
        <v>50</v>
      </c>
      <c r="C32" s="138" t="s">
        <v>32</v>
      </c>
      <c r="D32" s="542">
        <v>840227</v>
      </c>
      <c r="E32" s="212"/>
      <c r="F32" s="136"/>
      <c r="G32" s="136"/>
      <c r="H32" s="133"/>
    </row>
    <row r="33" spans="1:8" ht="12.75">
      <c r="A33" s="409"/>
      <c r="B33" s="138" t="s">
        <v>165</v>
      </c>
      <c r="C33" s="138" t="s">
        <v>12</v>
      </c>
      <c r="D33" s="137">
        <v>680328</v>
      </c>
      <c r="E33" s="212"/>
      <c r="F33" s="212"/>
      <c r="G33" s="213"/>
      <c r="H33" s="133"/>
    </row>
    <row r="34" spans="1:8" ht="12.75">
      <c r="A34" s="414"/>
      <c r="B34" s="138"/>
      <c r="C34" s="138"/>
      <c r="D34" s="543"/>
      <c r="E34" s="212"/>
      <c r="F34" s="136"/>
      <c r="G34" s="136"/>
      <c r="H34" s="133"/>
    </row>
    <row r="35" spans="1:8" ht="12.75">
      <c r="A35" s="413"/>
      <c r="B35" s="138"/>
      <c r="C35" s="138"/>
      <c r="D35" s="137"/>
      <c r="E35" s="212"/>
      <c r="F35" s="136"/>
      <c r="G35" s="136"/>
      <c r="H35" s="133"/>
    </row>
    <row r="36" spans="1:8" ht="12.75">
      <c r="A36" s="409"/>
      <c r="B36" s="138"/>
      <c r="C36" s="138"/>
      <c r="D36" s="137"/>
      <c r="E36" s="212"/>
      <c r="F36" s="212"/>
      <c r="G36" s="213"/>
      <c r="H36" s="133"/>
    </row>
    <row r="37" spans="1:8" ht="12.75">
      <c r="A37" s="544"/>
      <c r="B37" s="11"/>
      <c r="C37" s="11"/>
      <c r="D37" s="545"/>
      <c r="E37" s="546"/>
      <c r="F37" s="546"/>
      <c r="G37" s="547"/>
      <c r="H37" s="133"/>
    </row>
    <row r="38" spans="1:8" ht="12.75">
      <c r="A38" s="186" t="s">
        <v>45</v>
      </c>
      <c r="B38" s="157"/>
      <c r="C38" s="157"/>
      <c r="D38" s="135"/>
      <c r="E38" s="133"/>
      <c r="F38" s="133"/>
      <c r="G38" s="133"/>
      <c r="H38" s="133"/>
    </row>
    <row r="39" spans="1:8" ht="13.5" thickBot="1">
      <c r="A39" s="228"/>
      <c r="B39" s="219" t="s">
        <v>160</v>
      </c>
      <c r="C39" s="228" t="s">
        <v>161</v>
      </c>
      <c r="D39" s="121" t="s">
        <v>167</v>
      </c>
      <c r="E39" s="133"/>
      <c r="F39" s="218" t="s">
        <v>46</v>
      </c>
      <c r="G39" s="133"/>
      <c r="H39" s="133"/>
    </row>
    <row r="40" spans="1:8" ht="12.75">
      <c r="A40" s="219"/>
      <c r="B40" s="220" t="s">
        <v>176</v>
      </c>
      <c r="C40" s="220" t="s">
        <v>21</v>
      </c>
      <c r="D40" s="5">
        <v>921025</v>
      </c>
      <c r="E40" s="133"/>
      <c r="F40" s="222" t="s">
        <v>288</v>
      </c>
      <c r="G40" s="223"/>
      <c r="H40" s="224"/>
    </row>
    <row r="41" spans="1:8" ht="13.5" thickBot="1">
      <c r="A41" s="219"/>
      <c r="B41" s="220" t="s">
        <v>179</v>
      </c>
      <c r="C41" s="220" t="s">
        <v>57</v>
      </c>
      <c r="D41" s="221"/>
      <c r="E41" s="133"/>
      <c r="F41" s="225" t="s">
        <v>289</v>
      </c>
      <c r="G41" s="226"/>
      <c r="H41" s="227"/>
    </row>
    <row r="42" spans="1:8" ht="12.75">
      <c r="A42" s="219"/>
      <c r="B42" s="219"/>
      <c r="C42" s="228"/>
      <c r="D42" s="229"/>
      <c r="E42" s="133"/>
      <c r="F42" s="133"/>
      <c r="G42" s="133"/>
      <c r="H42" s="133"/>
    </row>
    <row r="43" spans="1:8" ht="12.75">
      <c r="A43" s="219"/>
      <c r="B43" s="220"/>
      <c r="C43" s="220"/>
      <c r="D43" s="229"/>
      <c r="E43" s="133"/>
      <c r="F43" s="133"/>
      <c r="G43" s="133"/>
      <c r="H43" s="133"/>
    </row>
    <row r="44" spans="1:8" ht="12.75">
      <c r="A44" s="219"/>
      <c r="B44" s="220"/>
      <c r="C44" s="220"/>
      <c r="D44" s="221"/>
      <c r="E44" s="133"/>
      <c r="F44" s="133"/>
      <c r="G44" s="133"/>
      <c r="H44" s="133"/>
    </row>
  </sheetData>
  <sheetProtection/>
  <mergeCells count="12">
    <mergeCell ref="A12:B12"/>
    <mergeCell ref="F12:H12"/>
    <mergeCell ref="D12:E12"/>
    <mergeCell ref="D9:E9"/>
    <mergeCell ref="A8:B8"/>
    <mergeCell ref="D8:E8"/>
    <mergeCell ref="F8:H8"/>
    <mergeCell ref="A9:B9"/>
    <mergeCell ref="F9:H9"/>
    <mergeCell ref="A11:B11"/>
    <mergeCell ref="D11:E11"/>
    <mergeCell ref="F11:H11"/>
  </mergeCells>
  <hyperlinks>
    <hyperlink ref="E9" r:id="rId1" display="fiserova@soma.cz"/>
    <hyperlink ref="D9" r:id="rId2" display="cornuto@seznam.cz"/>
    <hyperlink ref="D12" r:id="rId3" display="kkuurrii@seznam.cz"/>
  </hyperlinks>
  <printOptions/>
  <pageMargins left="0.7" right="0.7" top="0.787401575" bottom="0.787401575" header="0.3" footer="0.3"/>
  <pageSetup orientation="portrait" paperSize="9" r:id="rId4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AA59"/>
  <sheetViews>
    <sheetView zoomScalePageLayoutView="0" workbookViewId="0" topLeftCell="A6">
      <selection activeCell="A17" sqref="A17:C35"/>
    </sheetView>
  </sheetViews>
  <sheetFormatPr defaultColWidth="9.00390625" defaultRowHeight="12.75"/>
  <cols>
    <col min="1" max="1" width="9.125" style="13" customWidth="1"/>
    <col min="2" max="2" width="14.00390625" style="13" customWidth="1"/>
    <col min="3" max="3" width="13.125" style="13" customWidth="1"/>
    <col min="4" max="4" width="15.25390625" style="13" customWidth="1"/>
    <col min="5" max="5" width="16.375" style="13" customWidth="1"/>
    <col min="6" max="6" width="109.75390625" style="727" customWidth="1"/>
    <col min="7" max="7" width="94.875" style="13" customWidth="1"/>
    <col min="8" max="8" width="26.625" style="13" customWidth="1"/>
    <col min="9" max="16384" width="9.125" style="13" customWidth="1"/>
  </cols>
  <sheetData>
    <row r="1" spans="1:13" ht="18">
      <c r="A1" s="237" t="s">
        <v>405</v>
      </c>
      <c r="B1" s="238"/>
      <c r="C1" s="238"/>
      <c r="D1" s="238"/>
      <c r="E1" s="238"/>
      <c r="F1" s="714"/>
      <c r="G1" s="238"/>
      <c r="H1" s="238"/>
      <c r="I1" s="238"/>
      <c r="J1" s="238"/>
      <c r="K1" s="238"/>
      <c r="L1" s="238"/>
      <c r="M1" s="238"/>
    </row>
    <row r="2" spans="1:13" ht="12.75">
      <c r="A2" s="239"/>
      <c r="B2" s="239"/>
      <c r="C2" s="239"/>
      <c r="D2" s="239"/>
      <c r="E2" s="239"/>
      <c r="F2" s="715"/>
      <c r="G2" s="239"/>
      <c r="H2" s="239"/>
      <c r="I2" s="239"/>
      <c r="J2" s="239"/>
      <c r="K2" s="239"/>
      <c r="L2" s="239"/>
      <c r="M2" s="239"/>
    </row>
    <row r="3" spans="1:13" ht="13.5" thickBot="1">
      <c r="A3" s="1095" t="s">
        <v>34</v>
      </c>
      <c r="B3" s="1095"/>
      <c r="C3" s="1095"/>
      <c r="D3" s="1095"/>
      <c r="E3" s="705"/>
      <c r="F3" s="715"/>
      <c r="G3" s="239"/>
      <c r="H3" s="1095" t="s">
        <v>35</v>
      </c>
      <c r="I3" s="1095"/>
      <c r="J3" s="1095"/>
      <c r="K3" s="239"/>
      <c r="L3" s="239"/>
      <c r="M3" s="239"/>
    </row>
    <row r="4" spans="1:13" ht="21" thickBot="1">
      <c r="A4" s="1096" t="s">
        <v>406</v>
      </c>
      <c r="B4" s="1096"/>
      <c r="C4" s="1096"/>
      <c r="D4" s="1096"/>
      <c r="E4" s="711"/>
      <c r="F4" s="715"/>
      <c r="G4" s="239"/>
      <c r="H4" s="1097" t="s">
        <v>407</v>
      </c>
      <c r="I4" s="1097"/>
      <c r="J4" s="1201"/>
      <c r="K4" s="239"/>
      <c r="L4" s="239"/>
      <c r="M4" s="239"/>
    </row>
    <row r="5" spans="1:23" ht="15.75" thickBot="1">
      <c r="A5" s="239"/>
      <c r="B5" s="240"/>
      <c r="C5" s="240"/>
      <c r="D5" s="240"/>
      <c r="E5" s="240"/>
      <c r="F5" s="715"/>
      <c r="G5" s="239"/>
      <c r="H5" s="240"/>
      <c r="I5" s="240"/>
      <c r="J5" s="548" t="s">
        <v>408</v>
      </c>
      <c r="K5" s="549" t="s">
        <v>409</v>
      </c>
      <c r="L5" s="549" t="s">
        <v>410</v>
      </c>
      <c r="M5" s="550" t="s">
        <v>411</v>
      </c>
      <c r="N5" s="551"/>
      <c r="O5" s="552" t="s">
        <v>412</v>
      </c>
      <c r="P5" s="553"/>
      <c r="Q5" s="552" t="s">
        <v>413</v>
      </c>
      <c r="R5" s="551"/>
      <c r="S5" s="552" t="s">
        <v>414</v>
      </c>
      <c r="U5" s="552" t="s">
        <v>412</v>
      </c>
      <c r="V5" s="553"/>
      <c r="W5" s="553"/>
    </row>
    <row r="6" spans="1:23" ht="13.5" thickBot="1">
      <c r="A6" s="241" t="s">
        <v>36</v>
      </c>
      <c r="B6" s="239"/>
      <c r="C6" s="239"/>
      <c r="D6" s="239"/>
      <c r="E6" s="239"/>
      <c r="F6" s="716" t="s">
        <v>415</v>
      </c>
      <c r="G6" s="554"/>
      <c r="H6" s="555">
        <v>1000</v>
      </c>
      <c r="I6" s="239"/>
      <c r="J6" s="556">
        <v>500</v>
      </c>
      <c r="K6" s="557">
        <v>0</v>
      </c>
      <c r="L6" s="557">
        <v>0</v>
      </c>
      <c r="M6" s="558">
        <v>500</v>
      </c>
      <c r="N6" s="358"/>
      <c r="O6" s="358">
        <v>0</v>
      </c>
      <c r="P6" s="358"/>
      <c r="Q6" s="358">
        <v>0</v>
      </c>
      <c r="R6" s="358"/>
      <c r="S6" s="358">
        <v>0</v>
      </c>
      <c r="U6" s="25">
        <v>0</v>
      </c>
      <c r="V6" s="25"/>
      <c r="W6" s="25"/>
    </row>
    <row r="7" spans="1:13" ht="13.5" thickBot="1">
      <c r="A7" s="1095" t="s">
        <v>37</v>
      </c>
      <c r="B7" s="1095"/>
      <c r="C7" s="1095"/>
      <c r="D7" s="1095"/>
      <c r="E7" s="705"/>
      <c r="F7" s="715"/>
      <c r="G7" s="239"/>
      <c r="H7" s="239"/>
      <c r="I7" s="239"/>
      <c r="J7" s="239"/>
      <c r="K7" s="239"/>
      <c r="L7" s="239"/>
      <c r="M7" s="239"/>
    </row>
    <row r="8" spans="1:13" ht="12.75">
      <c r="A8" s="1098" t="s">
        <v>38</v>
      </c>
      <c r="B8" s="1098"/>
      <c r="C8" s="242" t="s">
        <v>39</v>
      </c>
      <c r="D8" s="1099" t="s">
        <v>40</v>
      </c>
      <c r="E8" s="1099"/>
      <c r="F8" s="1099"/>
      <c r="G8" s="708"/>
      <c r="H8" s="1100" t="s">
        <v>41</v>
      </c>
      <c r="I8" s="1100"/>
      <c r="J8" s="1100"/>
      <c r="K8" s="239"/>
      <c r="L8" s="239"/>
      <c r="M8" s="239"/>
    </row>
    <row r="9" spans="1:13" ht="13.5" thickBot="1">
      <c r="A9" s="1102" t="s">
        <v>387</v>
      </c>
      <c r="B9" s="1102"/>
      <c r="C9" s="243" t="s">
        <v>388</v>
      </c>
      <c r="D9" s="1202" t="s">
        <v>416</v>
      </c>
      <c r="E9" s="1203"/>
      <c r="F9" s="1204"/>
      <c r="G9" s="709"/>
      <c r="H9" s="1205">
        <v>777171656</v>
      </c>
      <c r="I9" s="1205"/>
      <c r="J9" s="1205"/>
      <c r="K9" s="239"/>
      <c r="L9" s="244"/>
      <c r="M9" s="239"/>
    </row>
    <row r="10" spans="1:13" ht="13.5" thickBot="1">
      <c r="A10" s="1206" t="s">
        <v>42</v>
      </c>
      <c r="B10" s="1206"/>
      <c r="C10" s="1206"/>
      <c r="D10" s="1206"/>
      <c r="E10" s="707"/>
      <c r="F10" s="715"/>
      <c r="G10" s="239"/>
      <c r="H10" s="239"/>
      <c r="I10" s="239"/>
      <c r="J10" s="239"/>
      <c r="K10" s="239"/>
      <c r="L10" s="239"/>
      <c r="M10" s="239"/>
    </row>
    <row r="11" spans="1:13" ht="12.75">
      <c r="A11" s="1207" t="s">
        <v>38</v>
      </c>
      <c r="B11" s="1207"/>
      <c r="C11" s="559" t="s">
        <v>39</v>
      </c>
      <c r="D11" s="1208" t="s">
        <v>40</v>
      </c>
      <c r="E11" s="1208"/>
      <c r="F11" s="1208"/>
      <c r="G11" s="710"/>
      <c r="H11" s="1100" t="s">
        <v>41</v>
      </c>
      <c r="I11" s="1100"/>
      <c r="J11" s="1100"/>
      <c r="K11" s="239"/>
      <c r="L11" s="239"/>
      <c r="M11" s="239"/>
    </row>
    <row r="12" spans="1:13" ht="13.5" thickBot="1">
      <c r="A12" s="1102" t="s">
        <v>387</v>
      </c>
      <c r="B12" s="1102"/>
      <c r="C12" s="243" t="s">
        <v>32</v>
      </c>
      <c r="D12" s="1202" t="s">
        <v>417</v>
      </c>
      <c r="E12" s="1203"/>
      <c r="F12" s="1204"/>
      <c r="G12" s="709"/>
      <c r="H12" s="1205">
        <v>603541947</v>
      </c>
      <c r="I12" s="1205"/>
      <c r="J12" s="1205"/>
      <c r="K12" s="239"/>
      <c r="L12" s="239"/>
      <c r="M12" s="239"/>
    </row>
    <row r="13" spans="1:25" ht="13.5" thickBot="1">
      <c r="A13" s="239"/>
      <c r="B13" s="239"/>
      <c r="C13" s="239"/>
      <c r="D13" s="240"/>
      <c r="E13" s="240"/>
      <c r="F13" s="717"/>
      <c r="G13" s="240"/>
      <c r="H13" s="240"/>
      <c r="I13" s="240"/>
      <c r="J13" s="240"/>
      <c r="K13" s="239"/>
      <c r="L13" s="239"/>
      <c r="M13" s="239"/>
      <c r="X13" s="560"/>
      <c r="Y13" s="560"/>
    </row>
    <row r="14" spans="1:26" ht="15.75" thickBot="1">
      <c r="A14" s="561" t="s">
        <v>43</v>
      </c>
      <c r="B14" s="562"/>
      <c r="C14" s="562"/>
      <c r="D14" s="562"/>
      <c r="E14" s="562"/>
      <c r="F14" s="718"/>
      <c r="G14" s="562"/>
      <c r="H14" s="562"/>
      <c r="I14" s="563" t="s">
        <v>418</v>
      </c>
      <c r="J14" s="564" t="s">
        <v>419</v>
      </c>
      <c r="K14" s="564" t="s">
        <v>420</v>
      </c>
      <c r="L14" s="564" t="s">
        <v>421</v>
      </c>
      <c r="M14" s="564" t="s">
        <v>422</v>
      </c>
      <c r="N14" s="565" t="s">
        <v>423</v>
      </c>
      <c r="O14" s="566" t="s">
        <v>424</v>
      </c>
      <c r="P14" s="566" t="s">
        <v>425</v>
      </c>
      <c r="Q14" s="566" t="s">
        <v>426</v>
      </c>
      <c r="R14" s="566" t="s">
        <v>427</v>
      </c>
      <c r="S14" s="566" t="s">
        <v>428</v>
      </c>
      <c r="T14" s="567" t="s">
        <v>429</v>
      </c>
      <c r="U14" s="567" t="s">
        <v>430</v>
      </c>
      <c r="V14" s="567" t="s">
        <v>431</v>
      </c>
      <c r="W14" s="567" t="s">
        <v>432</v>
      </c>
      <c r="X14" s="568" t="s">
        <v>433</v>
      </c>
      <c r="Y14" s="569"/>
      <c r="Z14" s="29"/>
    </row>
    <row r="15" spans="1:26" ht="15">
      <c r="A15" s="570"/>
      <c r="B15" s="570"/>
      <c r="C15" s="570"/>
      <c r="D15" s="570"/>
      <c r="E15" s="570"/>
      <c r="F15" s="719"/>
      <c r="G15" s="570"/>
      <c r="H15" s="570"/>
      <c r="I15" s="571" t="s">
        <v>434</v>
      </c>
      <c r="J15" s="572" t="s">
        <v>435</v>
      </c>
      <c r="K15" s="572" t="s">
        <v>435</v>
      </c>
      <c r="L15" s="572" t="s">
        <v>435</v>
      </c>
      <c r="M15" s="572" t="s">
        <v>435</v>
      </c>
      <c r="N15" s="573" t="s">
        <v>435</v>
      </c>
      <c r="O15" s="573" t="s">
        <v>435</v>
      </c>
      <c r="P15" s="572" t="s">
        <v>435</v>
      </c>
      <c r="Q15" s="573" t="s">
        <v>435</v>
      </c>
      <c r="R15" s="573" t="s">
        <v>435</v>
      </c>
      <c r="S15" s="572" t="s">
        <v>435</v>
      </c>
      <c r="T15" s="572" t="s">
        <v>435</v>
      </c>
      <c r="U15" s="572" t="s">
        <v>435</v>
      </c>
      <c r="V15" s="572" t="s">
        <v>435</v>
      </c>
      <c r="W15" s="573" t="s">
        <v>435</v>
      </c>
      <c r="X15" s="573" t="s">
        <v>435</v>
      </c>
      <c r="Y15" s="572"/>
      <c r="Z15" s="574" t="s">
        <v>436</v>
      </c>
    </row>
    <row r="16" spans="1:26" ht="15">
      <c r="A16" s="575" t="s">
        <v>44</v>
      </c>
      <c r="B16" s="575" t="s">
        <v>38</v>
      </c>
      <c r="C16" s="575" t="s">
        <v>39</v>
      </c>
      <c r="D16" s="575" t="s">
        <v>92</v>
      </c>
      <c r="E16" s="575"/>
      <c r="F16" s="1210" t="s">
        <v>437</v>
      </c>
      <c r="G16" s="1210"/>
      <c r="H16" s="1210"/>
      <c r="I16" s="1211"/>
      <c r="J16" s="576"/>
      <c r="K16" s="577"/>
      <c r="L16" s="578"/>
      <c r="M16" s="578"/>
      <c r="N16" s="579"/>
      <c r="O16" s="579"/>
      <c r="P16" s="579"/>
      <c r="Q16" s="579"/>
      <c r="R16" s="579"/>
      <c r="S16" s="579"/>
      <c r="T16" s="580"/>
      <c r="U16" s="580"/>
      <c r="V16" s="580"/>
      <c r="W16" s="580"/>
      <c r="X16" s="581"/>
      <c r="Y16" s="581"/>
      <c r="Z16" s="581"/>
    </row>
    <row r="17" spans="1:26" ht="15">
      <c r="A17" s="582">
        <v>73</v>
      </c>
      <c r="B17" s="492" t="s">
        <v>371</v>
      </c>
      <c r="C17" s="493" t="s">
        <v>54</v>
      </c>
      <c r="D17" s="494">
        <v>731210</v>
      </c>
      <c r="E17" s="494"/>
      <c r="F17" s="720"/>
      <c r="G17" s="720">
        <v>731441501</v>
      </c>
      <c r="H17" s="583" t="s">
        <v>438</v>
      </c>
      <c r="I17" s="584"/>
      <c r="J17" s="585"/>
      <c r="K17" s="585"/>
      <c r="L17" s="585"/>
      <c r="M17" s="585"/>
      <c r="N17" s="586"/>
      <c r="O17" s="586"/>
      <c r="P17" s="587"/>
      <c r="Q17" s="587"/>
      <c r="R17" s="588"/>
      <c r="S17" s="588"/>
      <c r="T17" s="588"/>
      <c r="U17" s="588"/>
      <c r="V17" s="588"/>
      <c r="W17" s="588"/>
      <c r="X17" s="588"/>
      <c r="Y17" s="588"/>
      <c r="Z17" s="589"/>
    </row>
    <row r="18" spans="1:26" ht="15">
      <c r="A18" s="590"/>
      <c r="B18" s="495" t="s">
        <v>372</v>
      </c>
      <c r="C18" s="495" t="s">
        <v>373</v>
      </c>
      <c r="D18" s="496">
        <v>701130</v>
      </c>
      <c r="E18" s="496"/>
      <c r="F18" s="721"/>
      <c r="G18" s="721">
        <v>725458185</v>
      </c>
      <c r="H18" s="591" t="s">
        <v>439</v>
      </c>
      <c r="I18" s="584"/>
      <c r="J18" s="592"/>
      <c r="K18" s="592"/>
      <c r="L18" s="592"/>
      <c r="M18" s="592"/>
      <c r="N18" s="593"/>
      <c r="O18" s="593"/>
      <c r="P18" s="593"/>
      <c r="Q18" s="593"/>
      <c r="R18" s="587"/>
      <c r="S18" s="587"/>
      <c r="T18" s="587"/>
      <c r="U18" s="587"/>
      <c r="V18" s="587"/>
      <c r="W18" s="587"/>
      <c r="X18" s="588"/>
      <c r="Y18" s="588"/>
      <c r="Z18" s="589"/>
    </row>
    <row r="19" spans="1:26" ht="15">
      <c r="A19" s="590"/>
      <c r="B19" s="495" t="s">
        <v>374</v>
      </c>
      <c r="C19" s="495" t="s">
        <v>144</v>
      </c>
      <c r="D19" s="496">
        <v>790728</v>
      </c>
      <c r="E19" s="496"/>
      <c r="F19" s="721"/>
      <c r="G19" s="721">
        <v>607166912</v>
      </c>
      <c r="H19" s="594" t="s">
        <v>440</v>
      </c>
      <c r="I19" s="584"/>
      <c r="J19" s="592"/>
      <c r="K19" s="592"/>
      <c r="L19" s="592"/>
      <c r="M19" s="592"/>
      <c r="N19" s="593"/>
      <c r="O19" s="593"/>
      <c r="P19" s="593"/>
      <c r="Q19" s="593"/>
      <c r="R19" s="587"/>
      <c r="S19" s="587"/>
      <c r="T19" s="587"/>
      <c r="U19" s="587"/>
      <c r="V19" s="587"/>
      <c r="W19" s="587"/>
      <c r="X19" s="588"/>
      <c r="Y19" s="588"/>
      <c r="Z19" s="589"/>
    </row>
    <row r="20" spans="1:26" ht="15">
      <c r="A20" s="590"/>
      <c r="B20" s="492" t="s">
        <v>375</v>
      </c>
      <c r="C20" s="493" t="s">
        <v>376</v>
      </c>
      <c r="D20" s="494">
        <v>880130</v>
      </c>
      <c r="E20" s="494"/>
      <c r="F20" s="720"/>
      <c r="G20" s="720">
        <v>605881319</v>
      </c>
      <c r="H20" s="583" t="s">
        <v>441</v>
      </c>
      <c r="I20" s="584"/>
      <c r="J20" s="592"/>
      <c r="K20" s="592"/>
      <c r="L20" s="592"/>
      <c r="M20" s="592"/>
      <c r="N20" s="593"/>
      <c r="O20" s="593"/>
      <c r="P20" s="593"/>
      <c r="Q20" s="593"/>
      <c r="R20" s="587"/>
      <c r="S20" s="587"/>
      <c r="T20" s="587"/>
      <c r="U20" s="587"/>
      <c r="V20" s="587"/>
      <c r="W20" s="587"/>
      <c r="X20" s="588"/>
      <c r="Y20" s="588"/>
      <c r="Z20" s="589"/>
    </row>
    <row r="21" spans="1:26" ht="15">
      <c r="A21" s="590"/>
      <c r="B21" s="497" t="s">
        <v>377</v>
      </c>
      <c r="C21" s="497" t="s">
        <v>19</v>
      </c>
      <c r="D21" s="307">
        <v>741024</v>
      </c>
      <c r="E21" s="307"/>
      <c r="F21" s="720"/>
      <c r="G21" s="720">
        <v>604113358</v>
      </c>
      <c r="H21" s="595" t="s">
        <v>442</v>
      </c>
      <c r="I21" s="584"/>
      <c r="J21" s="592"/>
      <c r="K21" s="592"/>
      <c r="L21" s="592"/>
      <c r="M21" s="592"/>
      <c r="N21" s="593"/>
      <c r="O21" s="593"/>
      <c r="P21" s="593"/>
      <c r="Q21" s="593"/>
      <c r="R21" s="587"/>
      <c r="S21" s="587"/>
      <c r="T21" s="587"/>
      <c r="U21" s="587"/>
      <c r="V21" s="587"/>
      <c r="W21" s="587"/>
      <c r="X21" s="588"/>
      <c r="Y21" s="588"/>
      <c r="Z21" s="589"/>
    </row>
    <row r="22" spans="1:26" ht="15" customHeight="1">
      <c r="A22" s="582">
        <v>85</v>
      </c>
      <c r="B22" s="499" t="s">
        <v>498</v>
      </c>
      <c r="C22" s="500" t="s">
        <v>17</v>
      </c>
      <c r="D22" s="501">
        <v>690714</v>
      </c>
      <c r="E22" s="501"/>
      <c r="F22" s="721"/>
      <c r="G22" s="721"/>
      <c r="H22" s="591"/>
      <c r="I22" s="584"/>
      <c r="J22" s="585"/>
      <c r="K22" s="585"/>
      <c r="L22" s="593"/>
      <c r="M22" s="588"/>
      <c r="N22" s="593"/>
      <c r="O22" s="593"/>
      <c r="P22" s="588"/>
      <c r="Q22" s="588"/>
      <c r="R22" s="593"/>
      <c r="S22" s="593"/>
      <c r="T22" s="588"/>
      <c r="U22" s="588"/>
      <c r="V22" s="588"/>
      <c r="W22" s="588"/>
      <c r="X22" s="588"/>
      <c r="Y22" s="588"/>
      <c r="Z22" s="589"/>
    </row>
    <row r="23" spans="1:27" ht="15">
      <c r="A23" s="590">
        <v>33</v>
      </c>
      <c r="B23" s="499" t="s">
        <v>378</v>
      </c>
      <c r="C23" s="500" t="s">
        <v>379</v>
      </c>
      <c r="D23" s="501">
        <v>660328</v>
      </c>
      <c r="E23" s="501"/>
      <c r="F23" s="721"/>
      <c r="G23" s="721">
        <v>605948619</v>
      </c>
      <c r="H23" s="594" t="s">
        <v>443</v>
      </c>
      <c r="I23" s="584"/>
      <c r="J23" s="585"/>
      <c r="K23" s="585"/>
      <c r="L23" s="592"/>
      <c r="M23" s="592"/>
      <c r="N23" s="587"/>
      <c r="O23" s="587"/>
      <c r="P23" s="587"/>
      <c r="Q23" s="587"/>
      <c r="R23" s="588"/>
      <c r="S23" s="588"/>
      <c r="T23" s="593"/>
      <c r="U23" s="593"/>
      <c r="V23" s="588"/>
      <c r="W23" s="588"/>
      <c r="X23" s="588"/>
      <c r="Y23" s="588"/>
      <c r="Z23" s="589"/>
      <c r="AA23" s="596"/>
    </row>
    <row r="24" spans="1:26" ht="15">
      <c r="A24" s="590"/>
      <c r="B24" s="497" t="s">
        <v>380</v>
      </c>
      <c r="C24" s="497" t="s">
        <v>17</v>
      </c>
      <c r="D24" s="502">
        <v>950826</v>
      </c>
      <c r="E24" s="502"/>
      <c r="F24" s="721"/>
      <c r="G24" s="721">
        <v>606793148</v>
      </c>
      <c r="H24" s="594" t="s">
        <v>444</v>
      </c>
      <c r="I24" s="584"/>
      <c r="J24" s="585"/>
      <c r="K24" s="585"/>
      <c r="L24" s="592"/>
      <c r="M24" s="592"/>
      <c r="N24" s="585"/>
      <c r="O24" s="585"/>
      <c r="P24" s="587"/>
      <c r="Q24" s="587"/>
      <c r="R24" s="587"/>
      <c r="S24" s="587"/>
      <c r="T24" s="593"/>
      <c r="U24" s="593"/>
      <c r="V24" s="587"/>
      <c r="W24" s="587"/>
      <c r="X24" s="593"/>
      <c r="Y24" s="588"/>
      <c r="Z24" s="589"/>
    </row>
    <row r="25" spans="1:26" ht="15">
      <c r="A25" s="582"/>
      <c r="B25" s="499" t="s">
        <v>381</v>
      </c>
      <c r="C25" s="500" t="s">
        <v>19</v>
      </c>
      <c r="D25" s="501">
        <v>761007</v>
      </c>
      <c r="E25" s="501"/>
      <c r="F25" s="721"/>
      <c r="G25" s="721">
        <v>737047383</v>
      </c>
      <c r="H25" s="591" t="s">
        <v>445</v>
      </c>
      <c r="I25" s="584"/>
      <c r="J25" s="585"/>
      <c r="K25" s="585"/>
      <c r="L25" s="593"/>
      <c r="M25" s="588"/>
      <c r="N25" s="593"/>
      <c r="O25" s="593"/>
      <c r="P25" s="588"/>
      <c r="Q25" s="588"/>
      <c r="R25" s="593"/>
      <c r="S25" s="593"/>
      <c r="T25" s="588"/>
      <c r="U25" s="588"/>
      <c r="V25" s="588"/>
      <c r="W25" s="588"/>
      <c r="X25" s="588"/>
      <c r="Y25" s="588"/>
      <c r="Z25" s="589"/>
    </row>
    <row r="26" spans="1:26" ht="15">
      <c r="A26" s="590"/>
      <c r="B26" s="495" t="s">
        <v>382</v>
      </c>
      <c r="C26" s="495" t="s">
        <v>33</v>
      </c>
      <c r="D26" s="496">
        <v>731225</v>
      </c>
      <c r="E26" s="496"/>
      <c r="F26" s="722"/>
      <c r="G26" s="722">
        <v>720215393</v>
      </c>
      <c r="H26" s="591" t="s">
        <v>446</v>
      </c>
      <c r="I26" s="584"/>
      <c r="J26" s="592"/>
      <c r="K26" s="592"/>
      <c r="L26" s="592"/>
      <c r="M26" s="592"/>
      <c r="N26" s="586"/>
      <c r="O26" s="586"/>
      <c r="P26" s="588"/>
      <c r="Q26" s="588"/>
      <c r="R26" s="587"/>
      <c r="S26" s="587"/>
      <c r="T26" s="587"/>
      <c r="U26" s="587"/>
      <c r="V26" s="587"/>
      <c r="W26" s="587"/>
      <c r="X26" s="588"/>
      <c r="Y26" s="588"/>
      <c r="Z26" s="589"/>
    </row>
    <row r="27" spans="1:26" ht="15">
      <c r="A27" s="582">
        <v>10</v>
      </c>
      <c r="B27" s="499" t="s">
        <v>71</v>
      </c>
      <c r="C27" s="500" t="s">
        <v>15</v>
      </c>
      <c r="D27" s="503">
        <v>611004</v>
      </c>
      <c r="E27" s="503"/>
      <c r="F27" s="720"/>
      <c r="G27" s="720">
        <v>602767439</v>
      </c>
      <c r="H27" s="597" t="s">
        <v>447</v>
      </c>
      <c r="I27" s="584"/>
      <c r="J27" s="585"/>
      <c r="K27" s="585"/>
      <c r="L27" s="593"/>
      <c r="M27" s="588"/>
      <c r="N27" s="593"/>
      <c r="O27" s="593"/>
      <c r="P27" s="588"/>
      <c r="Q27" s="588"/>
      <c r="R27" s="593"/>
      <c r="S27" s="593"/>
      <c r="T27" s="588"/>
      <c r="U27" s="588"/>
      <c r="V27" s="588"/>
      <c r="W27" s="588"/>
      <c r="X27" s="588"/>
      <c r="Y27" s="588"/>
      <c r="Z27" s="589"/>
    </row>
    <row r="28" spans="1:26" ht="15">
      <c r="A28" s="582"/>
      <c r="B28" s="499" t="s">
        <v>383</v>
      </c>
      <c r="C28" s="500" t="s">
        <v>384</v>
      </c>
      <c r="D28" s="502">
        <v>821210</v>
      </c>
      <c r="E28" s="502"/>
      <c r="F28" s="721"/>
      <c r="G28" s="721">
        <v>739951179</v>
      </c>
      <c r="H28" s="598" t="s">
        <v>448</v>
      </c>
      <c r="I28" s="584"/>
      <c r="J28" s="585"/>
      <c r="K28" s="585"/>
      <c r="L28" s="585"/>
      <c r="M28" s="585"/>
      <c r="N28" s="586"/>
      <c r="O28" s="586"/>
      <c r="P28" s="587"/>
      <c r="Q28" s="587"/>
      <c r="R28" s="588"/>
      <c r="S28" s="588"/>
      <c r="T28" s="586"/>
      <c r="U28" s="586"/>
      <c r="V28" s="588"/>
      <c r="W28" s="588"/>
      <c r="X28" s="588"/>
      <c r="Y28" s="588"/>
      <c r="Z28" s="589"/>
    </row>
    <row r="29" spans="1:26" ht="15">
      <c r="A29" s="582">
        <v>37</v>
      </c>
      <c r="B29" s="499" t="s">
        <v>385</v>
      </c>
      <c r="C29" s="500" t="s">
        <v>386</v>
      </c>
      <c r="D29" s="502">
        <v>860714</v>
      </c>
      <c r="E29" s="502"/>
      <c r="F29" s="721"/>
      <c r="G29" s="721">
        <v>735092048</v>
      </c>
      <c r="H29" s="594" t="s">
        <v>449</v>
      </c>
      <c r="I29" s="584"/>
      <c r="J29" s="585"/>
      <c r="K29" s="585"/>
      <c r="L29" s="585"/>
      <c r="M29" s="585"/>
      <c r="N29" s="586"/>
      <c r="O29" s="586"/>
      <c r="P29" s="587"/>
      <c r="Q29" s="587"/>
      <c r="R29" s="588"/>
      <c r="S29" s="588"/>
      <c r="T29" s="586"/>
      <c r="U29" s="586"/>
      <c r="V29" s="588"/>
      <c r="W29" s="588"/>
      <c r="X29" s="588"/>
      <c r="Y29" s="588"/>
      <c r="Z29" s="589"/>
    </row>
    <row r="30" spans="1:26" ht="15">
      <c r="A30" s="582">
        <v>62</v>
      </c>
      <c r="B30" s="498" t="s">
        <v>387</v>
      </c>
      <c r="C30" s="498" t="s">
        <v>388</v>
      </c>
      <c r="D30" s="496">
        <v>621203</v>
      </c>
      <c r="E30" s="496"/>
      <c r="F30" s="721"/>
      <c r="G30" s="721">
        <v>777171656</v>
      </c>
      <c r="H30" s="598" t="s">
        <v>416</v>
      </c>
      <c r="I30" s="584">
        <v>500</v>
      </c>
      <c r="J30" s="599"/>
      <c r="K30" s="599"/>
      <c r="L30" s="599"/>
      <c r="M30" s="599"/>
      <c r="N30" s="599"/>
      <c r="O30" s="592"/>
      <c r="P30" s="587"/>
      <c r="Q30" s="587"/>
      <c r="R30" s="587"/>
      <c r="S30" s="587"/>
      <c r="T30" s="587"/>
      <c r="U30" s="587"/>
      <c r="V30" s="587"/>
      <c r="W30" s="587"/>
      <c r="X30" s="588"/>
      <c r="Y30" s="588"/>
      <c r="Z30" s="589"/>
    </row>
    <row r="31" spans="1:26" ht="15">
      <c r="A31" s="590">
        <v>15</v>
      </c>
      <c r="B31" s="497" t="s">
        <v>387</v>
      </c>
      <c r="C31" s="497" t="s">
        <v>32</v>
      </c>
      <c r="D31" s="307">
        <v>680305</v>
      </c>
      <c r="E31" s="307"/>
      <c r="F31" s="720"/>
      <c r="G31" s="720">
        <v>603541947</v>
      </c>
      <c r="H31" s="583" t="s">
        <v>417</v>
      </c>
      <c r="I31" s="584"/>
      <c r="J31" s="585"/>
      <c r="K31" s="585"/>
      <c r="L31" s="592"/>
      <c r="M31" s="592"/>
      <c r="N31" s="585"/>
      <c r="O31" s="585"/>
      <c r="P31" s="587"/>
      <c r="Q31" s="587"/>
      <c r="R31" s="587"/>
      <c r="S31" s="587"/>
      <c r="T31" s="593"/>
      <c r="U31" s="593"/>
      <c r="V31" s="587"/>
      <c r="W31" s="587"/>
      <c r="X31" s="593"/>
      <c r="Y31" s="588"/>
      <c r="Z31" s="589"/>
    </row>
    <row r="32" spans="1:26" ht="15">
      <c r="A32" s="590">
        <v>22</v>
      </c>
      <c r="B32" s="497" t="s">
        <v>330</v>
      </c>
      <c r="C32" s="497" t="s">
        <v>331</v>
      </c>
      <c r="D32" s="307">
        <v>610621</v>
      </c>
      <c r="E32" s="307"/>
      <c r="F32" s="723"/>
      <c r="G32" s="723">
        <v>777618872</v>
      </c>
      <c r="H32" s="595" t="s">
        <v>450</v>
      </c>
      <c r="I32" s="584"/>
      <c r="J32" s="585"/>
      <c r="K32" s="585"/>
      <c r="L32" s="585"/>
      <c r="M32" s="585"/>
      <c r="N32" s="589"/>
      <c r="O32" s="589"/>
      <c r="P32" s="586"/>
      <c r="Q32" s="586"/>
      <c r="R32" s="588"/>
      <c r="S32" s="588"/>
      <c r="T32" s="593"/>
      <c r="U32" s="593"/>
      <c r="V32" s="588"/>
      <c r="W32" s="588"/>
      <c r="X32" s="588"/>
      <c r="Y32" s="588"/>
      <c r="Z32" s="589"/>
    </row>
    <row r="33" spans="1:26" ht="15">
      <c r="A33" s="590"/>
      <c r="B33" s="306" t="s">
        <v>389</v>
      </c>
      <c r="C33" s="306" t="s">
        <v>51</v>
      </c>
      <c r="D33" s="307">
        <v>750423</v>
      </c>
      <c r="E33" s="307"/>
      <c r="F33" s="720"/>
      <c r="G33" s="720">
        <v>774624879</v>
      </c>
      <c r="H33" s="594" t="s">
        <v>451</v>
      </c>
      <c r="I33" s="584"/>
      <c r="J33" s="592"/>
      <c r="K33" s="592"/>
      <c r="L33" s="592"/>
      <c r="M33" s="592"/>
      <c r="N33" s="589"/>
      <c r="O33" s="589"/>
      <c r="P33" s="586"/>
      <c r="Q33" s="586"/>
      <c r="R33" s="588"/>
      <c r="S33" s="588"/>
      <c r="T33" s="587"/>
      <c r="U33" s="587"/>
      <c r="V33" s="587"/>
      <c r="W33" s="587"/>
      <c r="X33" s="588"/>
      <c r="Y33" s="588"/>
      <c r="Z33" s="589"/>
    </row>
    <row r="34" spans="1:26" ht="15">
      <c r="A34" s="590"/>
      <c r="B34" s="497" t="s">
        <v>390</v>
      </c>
      <c r="C34" s="497" t="s">
        <v>74</v>
      </c>
      <c r="D34" s="504" t="s">
        <v>391</v>
      </c>
      <c r="E34" s="504"/>
      <c r="F34" s="720"/>
      <c r="G34" s="720"/>
      <c r="H34" s="583"/>
      <c r="I34" s="584"/>
      <c r="J34" s="585"/>
      <c r="K34" s="585"/>
      <c r="L34" s="592"/>
      <c r="M34" s="592"/>
      <c r="N34" s="585"/>
      <c r="O34" s="585"/>
      <c r="P34" s="587"/>
      <c r="Q34" s="587"/>
      <c r="R34" s="587"/>
      <c r="S34" s="587"/>
      <c r="T34" s="593"/>
      <c r="U34" s="593"/>
      <c r="V34" s="587"/>
      <c r="W34" s="587"/>
      <c r="X34" s="593"/>
      <c r="Y34" s="588"/>
      <c r="Z34" s="589"/>
    </row>
    <row r="35" spans="1:26" ht="15">
      <c r="A35" s="590"/>
      <c r="B35" s="497" t="s">
        <v>390</v>
      </c>
      <c r="C35" s="497" t="s">
        <v>144</v>
      </c>
      <c r="D35" s="496">
        <v>710511</v>
      </c>
      <c r="E35" s="496"/>
      <c r="F35" s="721"/>
      <c r="G35" s="721">
        <v>776552397</v>
      </c>
      <c r="H35" s="594" t="s">
        <v>452</v>
      </c>
      <c r="I35" s="600"/>
      <c r="J35" s="585"/>
      <c r="K35" s="585"/>
      <c r="L35" s="592"/>
      <c r="M35" s="592"/>
      <c r="N35" s="585"/>
      <c r="O35" s="585"/>
      <c r="P35" s="587"/>
      <c r="Q35" s="587"/>
      <c r="R35" s="587"/>
      <c r="S35" s="587"/>
      <c r="T35" s="593"/>
      <c r="U35" s="593"/>
      <c r="V35" s="587"/>
      <c r="W35" s="587"/>
      <c r="X35" s="593"/>
      <c r="Y35" s="588"/>
      <c r="Z35" s="589"/>
    </row>
    <row r="36" spans="1:26" ht="15.75" thickBot="1">
      <c r="A36" s="514"/>
      <c r="B36" s="515"/>
      <c r="C36" s="515"/>
      <c r="D36" s="516"/>
      <c r="E36" s="516"/>
      <c r="F36" s="724"/>
      <c r="G36" s="601"/>
      <c r="H36" s="602"/>
      <c r="I36" s="603"/>
      <c r="J36" s="592"/>
      <c r="K36" s="589"/>
      <c r="L36" s="589"/>
      <c r="M36" s="589"/>
      <c r="N36" s="589"/>
      <c r="O36" s="589"/>
      <c r="P36" s="589"/>
      <c r="Q36" s="589"/>
      <c r="R36" s="589"/>
      <c r="S36" s="589"/>
      <c r="T36" s="589"/>
      <c r="U36" s="589"/>
      <c r="V36" s="589"/>
      <c r="W36" s="589"/>
      <c r="X36" s="588"/>
      <c r="Y36" s="588"/>
      <c r="Z36" s="589"/>
    </row>
    <row r="37" spans="1:26" ht="15.75" thickBot="1">
      <c r="A37" s="181"/>
      <c r="B37" s="182"/>
      <c r="C37" s="182"/>
      <c r="D37" s="182"/>
      <c r="E37" s="182"/>
      <c r="F37" s="717"/>
      <c r="G37" s="253"/>
      <c r="H37" s="604"/>
      <c r="I37" s="550">
        <f>SUM(I17:I36)</f>
        <v>500</v>
      </c>
      <c r="J37" s="239"/>
      <c r="T37" s="605"/>
      <c r="Z37" s="606">
        <f>SUM(Z17:Z36)</f>
        <v>0</v>
      </c>
    </row>
    <row r="38" spans="1:10" ht="12.75">
      <c r="A38" s="182"/>
      <c r="B38" s="182"/>
      <c r="C38" s="182"/>
      <c r="D38" s="182"/>
      <c r="E38" s="182"/>
      <c r="F38" s="717"/>
      <c r="G38" s="253"/>
      <c r="H38" s="253"/>
      <c r="I38" s="253"/>
      <c r="J38" s="239"/>
    </row>
    <row r="39" spans="1:10" ht="12.75">
      <c r="A39" s="239"/>
      <c r="B39" s="239"/>
      <c r="C39" s="239"/>
      <c r="D39" s="239"/>
      <c r="E39" s="239"/>
      <c r="F39" s="715"/>
      <c r="G39" s="239"/>
      <c r="H39" s="239"/>
      <c r="I39" s="239"/>
      <c r="J39" s="239"/>
    </row>
    <row r="40" spans="1:10" ht="13.5" thickBot="1">
      <c r="A40" s="1212"/>
      <c r="B40" s="1212"/>
      <c r="C40" s="1212"/>
      <c r="D40" s="1212"/>
      <c r="E40" s="706"/>
      <c r="F40" s="725"/>
      <c r="G40" s="607"/>
      <c r="H40" s="239"/>
      <c r="I40" s="239"/>
      <c r="J40" s="239"/>
    </row>
    <row r="41" spans="1:10" ht="13.5" thickBot="1">
      <c r="A41" s="608"/>
      <c r="B41" s="609"/>
      <c r="C41" s="609"/>
      <c r="D41" s="609"/>
      <c r="E41" s="609"/>
      <c r="F41" s="725"/>
      <c r="G41" s="607"/>
      <c r="H41" s="610" t="s">
        <v>46</v>
      </c>
      <c r="I41" s="239"/>
      <c r="J41" s="239"/>
    </row>
    <row r="42" spans="1:10" ht="13.5" thickBot="1">
      <c r="A42" s="611"/>
      <c r="B42" s="612"/>
      <c r="C42" s="613"/>
      <c r="D42" s="614"/>
      <c r="E42" s="614"/>
      <c r="F42" s="725"/>
      <c r="G42" s="607"/>
      <c r="H42" s="1213" t="s">
        <v>453</v>
      </c>
      <c r="I42" s="1214"/>
      <c r="J42" s="1215"/>
    </row>
    <row r="43" spans="1:10" ht="13.5" thickBot="1">
      <c r="A43" s="615"/>
      <c r="B43" s="615"/>
      <c r="C43" s="616"/>
      <c r="D43" s="611"/>
      <c r="E43" s="611"/>
      <c r="F43" s="725"/>
      <c r="G43" s="617"/>
      <c r="H43" s="1216"/>
      <c r="I43" s="1217"/>
      <c r="J43" s="1218"/>
    </row>
    <row r="44" spans="1:10" ht="13.5" thickBot="1">
      <c r="A44" s="1209" t="s">
        <v>45</v>
      </c>
      <c r="B44" s="1209"/>
      <c r="C44" s="1209"/>
      <c r="D44" s="1209"/>
      <c r="E44" s="712"/>
      <c r="F44" s="715"/>
      <c r="G44" s="239"/>
      <c r="H44" s="239"/>
      <c r="I44" s="239"/>
      <c r="J44" s="239"/>
    </row>
    <row r="45" spans="1:26" s="626" customFormat="1" ht="15.75" thickBot="1">
      <c r="A45" s="618" t="s">
        <v>44</v>
      </c>
      <c r="B45" s="619" t="s">
        <v>38</v>
      </c>
      <c r="C45" s="619" t="s">
        <v>39</v>
      </c>
      <c r="D45" s="620" t="s">
        <v>454</v>
      </c>
      <c r="E45" s="713"/>
      <c r="F45" s="726" t="s">
        <v>41</v>
      </c>
      <c r="G45" s="621"/>
      <c r="H45" s="621" t="s">
        <v>455</v>
      </c>
      <c r="I45" s="622"/>
      <c r="J45" s="623" t="s">
        <v>419</v>
      </c>
      <c r="K45" s="623" t="s">
        <v>420</v>
      </c>
      <c r="L45" s="623" t="s">
        <v>421</v>
      </c>
      <c r="M45" s="623" t="s">
        <v>422</v>
      </c>
      <c r="N45" s="624" t="s">
        <v>423</v>
      </c>
      <c r="O45" s="624" t="s">
        <v>424</v>
      </c>
      <c r="P45" s="624" t="s">
        <v>425</v>
      </c>
      <c r="Q45" s="624" t="s">
        <v>426</v>
      </c>
      <c r="R45" s="624" t="s">
        <v>427</v>
      </c>
      <c r="S45" s="624" t="s">
        <v>428</v>
      </c>
      <c r="T45" s="624" t="s">
        <v>429</v>
      </c>
      <c r="U45" s="624" t="s">
        <v>430</v>
      </c>
      <c r="V45" s="624" t="s">
        <v>431</v>
      </c>
      <c r="W45" s="624" t="s">
        <v>432</v>
      </c>
      <c r="X45" s="624" t="s">
        <v>433</v>
      </c>
      <c r="Y45" s="624"/>
      <c r="Z45" s="625"/>
    </row>
    <row r="46" spans="1:26" ht="12.75">
      <c r="A46" s="570"/>
      <c r="B46" s="570" t="s">
        <v>456</v>
      </c>
      <c r="C46" s="627" t="s">
        <v>17</v>
      </c>
      <c r="D46" s="628">
        <v>900105</v>
      </c>
      <c r="E46" s="628"/>
      <c r="F46" s="720">
        <v>731270051</v>
      </c>
      <c r="G46" s="583"/>
      <c r="H46" s="583" t="s">
        <v>457</v>
      </c>
      <c r="I46" s="239"/>
      <c r="J46" s="585"/>
      <c r="K46" s="585"/>
      <c r="L46" s="585"/>
      <c r="M46" s="585"/>
      <c r="N46" s="585"/>
      <c r="O46" s="585"/>
      <c r="P46" s="585"/>
      <c r="Q46" s="585"/>
      <c r="R46" s="585"/>
      <c r="S46" s="585"/>
      <c r="T46" s="585"/>
      <c r="U46" s="585"/>
      <c r="V46" s="585"/>
      <c r="W46" s="585"/>
      <c r="X46" s="586"/>
      <c r="Y46" s="588"/>
      <c r="Z46" s="29"/>
    </row>
    <row r="47" spans="1:26" ht="12.75">
      <c r="A47" s="570"/>
      <c r="B47" s="570" t="s">
        <v>458</v>
      </c>
      <c r="C47" s="627" t="s">
        <v>379</v>
      </c>
      <c r="D47" s="628">
        <v>540702</v>
      </c>
      <c r="E47" s="628"/>
      <c r="F47" s="720">
        <v>731101696</v>
      </c>
      <c r="G47" s="583"/>
      <c r="H47" s="595" t="s">
        <v>459</v>
      </c>
      <c r="I47" s="239"/>
      <c r="J47" s="592"/>
      <c r="K47" s="592"/>
      <c r="L47" s="585"/>
      <c r="M47" s="585"/>
      <c r="N47" s="585"/>
      <c r="O47" s="585"/>
      <c r="P47" s="585"/>
      <c r="Q47" s="585"/>
      <c r="R47" s="585"/>
      <c r="S47" s="585"/>
      <c r="T47" s="585"/>
      <c r="U47" s="585"/>
      <c r="V47" s="585"/>
      <c r="W47" s="585"/>
      <c r="X47" s="586"/>
      <c r="Y47" s="588"/>
      <c r="Z47" s="29"/>
    </row>
    <row r="48" spans="1:26" ht="12.75">
      <c r="A48" s="570"/>
      <c r="B48" s="570" t="s">
        <v>460</v>
      </c>
      <c r="C48" s="627" t="s">
        <v>17</v>
      </c>
      <c r="D48" s="628">
        <v>551210</v>
      </c>
      <c r="E48" s="628"/>
      <c r="F48" s="720">
        <v>602460693</v>
      </c>
      <c r="G48" s="583"/>
      <c r="H48" s="595" t="s">
        <v>461</v>
      </c>
      <c r="I48" s="239"/>
      <c r="J48" s="585"/>
      <c r="K48" s="585"/>
      <c r="L48" s="585"/>
      <c r="M48" s="585"/>
      <c r="N48" s="585"/>
      <c r="O48" s="585"/>
      <c r="P48" s="592"/>
      <c r="Q48" s="592"/>
      <c r="R48" s="585"/>
      <c r="S48" s="585"/>
      <c r="T48" s="585"/>
      <c r="U48" s="585"/>
      <c r="V48" s="585"/>
      <c r="W48" s="585"/>
      <c r="X48" s="586"/>
      <c r="Y48" s="588"/>
      <c r="Z48" s="29"/>
    </row>
    <row r="49" spans="1:26" ht="12.75">
      <c r="A49" s="570"/>
      <c r="B49" s="629" t="s">
        <v>462</v>
      </c>
      <c r="C49" s="630" t="s">
        <v>22</v>
      </c>
      <c r="D49" s="631">
        <v>830210</v>
      </c>
      <c r="E49" s="631"/>
      <c r="F49" s="721">
        <v>724023974</v>
      </c>
      <c r="G49" s="591"/>
      <c r="H49" s="595" t="s">
        <v>463</v>
      </c>
      <c r="I49" s="239"/>
      <c r="J49" s="585"/>
      <c r="K49" s="585"/>
      <c r="L49" s="585"/>
      <c r="M49" s="585"/>
      <c r="N49" s="585"/>
      <c r="O49" s="585"/>
      <c r="P49" s="585"/>
      <c r="Q49" s="585"/>
      <c r="R49" s="585"/>
      <c r="S49" s="585"/>
      <c r="T49" s="592"/>
      <c r="U49" s="592"/>
      <c r="V49" s="592"/>
      <c r="W49" s="592"/>
      <c r="X49" s="586"/>
      <c r="Y49" s="588"/>
      <c r="Z49" s="29"/>
    </row>
    <row r="50" spans="1:26" ht="12.75">
      <c r="A50" s="29"/>
      <c r="B50" s="632" t="s">
        <v>328</v>
      </c>
      <c r="C50" s="632" t="s">
        <v>68</v>
      </c>
      <c r="D50" s="633" t="s">
        <v>464</v>
      </c>
      <c r="E50" s="633"/>
      <c r="F50" s="720">
        <v>736773528</v>
      </c>
      <c r="G50" s="583"/>
      <c r="H50" s="583" t="s">
        <v>465</v>
      </c>
      <c r="J50" s="585"/>
      <c r="K50" s="586"/>
      <c r="L50" s="592"/>
      <c r="M50" s="592"/>
      <c r="N50" s="592"/>
      <c r="O50" s="592"/>
      <c r="P50" s="588"/>
      <c r="Q50" s="588"/>
      <c r="R50" s="592"/>
      <c r="S50" s="592"/>
      <c r="T50" s="588"/>
      <c r="U50" s="588"/>
      <c r="V50" s="588"/>
      <c r="W50" s="588"/>
      <c r="X50" s="586"/>
      <c r="Y50" s="588"/>
      <c r="Z50" s="29"/>
    </row>
    <row r="51" spans="10:26" ht="12.75">
      <c r="J51" s="586"/>
      <c r="K51" s="634"/>
      <c r="L51" s="634"/>
      <c r="M51" s="586"/>
      <c r="N51" s="634"/>
      <c r="O51" s="634"/>
      <c r="P51" s="634"/>
      <c r="Q51" s="634"/>
      <c r="R51" s="634"/>
      <c r="S51" s="634"/>
      <c r="T51" s="634"/>
      <c r="U51" s="634"/>
      <c r="V51" s="634"/>
      <c r="W51" s="634"/>
      <c r="X51" s="426"/>
      <c r="Y51" s="29"/>
      <c r="Z51" s="29"/>
    </row>
    <row r="53" spans="1:18" ht="12.75">
      <c r="A53" s="239"/>
      <c r="B53" s="239"/>
      <c r="C53" s="239"/>
      <c r="D53" s="261"/>
      <c r="E53" s="261"/>
      <c r="F53" s="728"/>
      <c r="G53" s="261"/>
      <c r="H53" s="261"/>
      <c r="I53" s="261"/>
      <c r="J53" s="261"/>
      <c r="K53" s="239"/>
      <c r="L53" s="239"/>
      <c r="M53" s="239"/>
      <c r="N53" s="239"/>
      <c r="O53" s="239"/>
      <c r="P53" s="239"/>
      <c r="Q53" s="239"/>
      <c r="R53" s="239"/>
    </row>
    <row r="54" spans="1:18" ht="12.75">
      <c r="A54" s="239"/>
      <c r="B54" s="239"/>
      <c r="C54" s="239"/>
      <c r="D54" s="239"/>
      <c r="E54" s="239"/>
      <c r="F54" s="729" t="s">
        <v>56</v>
      </c>
      <c r="G54" s="635"/>
      <c r="H54" s="239"/>
      <c r="I54" s="239"/>
      <c r="J54" s="239"/>
      <c r="K54" s="239"/>
      <c r="L54" s="239"/>
      <c r="M54" s="239"/>
      <c r="N54" s="239"/>
      <c r="O54" s="239"/>
      <c r="P54" s="239"/>
      <c r="Q54" s="239"/>
      <c r="R54" s="239"/>
    </row>
    <row r="57" spans="1:18" ht="15">
      <c r="A57" s="239"/>
      <c r="B57" s="239"/>
      <c r="C57" s="239"/>
      <c r="D57" s="239"/>
      <c r="E57" s="239"/>
      <c r="F57" s="715"/>
      <c r="G57" s="239"/>
      <c r="H57" s="239"/>
      <c r="I57" s="239"/>
      <c r="J57" s="239"/>
      <c r="K57" s="239"/>
      <c r="L57" s="239"/>
      <c r="M57" s="263"/>
      <c r="N57" s="538"/>
      <c r="O57" s="538"/>
      <c r="P57" s="538"/>
      <c r="Q57" s="538"/>
      <c r="R57" s="538"/>
    </row>
    <row r="58" spans="1:18" ht="15">
      <c r="A58" s="239"/>
      <c r="B58" s="239"/>
      <c r="C58" s="239"/>
      <c r="D58" s="239"/>
      <c r="E58" s="239"/>
      <c r="F58" s="715"/>
      <c r="G58" s="239"/>
      <c r="H58" s="239"/>
      <c r="I58" s="239"/>
      <c r="J58" s="239"/>
      <c r="K58" s="239"/>
      <c r="L58" s="239"/>
      <c r="M58" s="263"/>
      <c r="N58" s="538"/>
      <c r="O58" s="538"/>
      <c r="P58" s="538"/>
      <c r="Q58" s="538"/>
      <c r="R58" s="538"/>
    </row>
    <row r="59" spans="1:18" ht="15">
      <c r="A59" s="239"/>
      <c r="B59" s="239"/>
      <c r="C59" s="239"/>
      <c r="D59" s="239"/>
      <c r="E59" s="239"/>
      <c r="F59" s="715"/>
      <c r="G59" s="239"/>
      <c r="H59" s="239"/>
      <c r="I59" s="239"/>
      <c r="J59" s="239"/>
      <c r="K59" s="239"/>
      <c r="L59" s="239"/>
      <c r="M59" s="263"/>
      <c r="N59" s="538"/>
      <c r="O59" s="538"/>
      <c r="P59" s="538"/>
      <c r="Q59" s="538"/>
      <c r="R59" s="538"/>
    </row>
  </sheetData>
  <sheetProtection/>
  <mergeCells count="22">
    <mergeCell ref="A44:D44"/>
    <mergeCell ref="A12:B12"/>
    <mergeCell ref="D12:F12"/>
    <mergeCell ref="H12:J12"/>
    <mergeCell ref="F16:I16"/>
    <mergeCell ref="A40:D40"/>
    <mergeCell ref="H42:J43"/>
    <mergeCell ref="A9:B9"/>
    <mergeCell ref="D9:F9"/>
    <mergeCell ref="H9:J9"/>
    <mergeCell ref="A10:D10"/>
    <mergeCell ref="A11:B11"/>
    <mergeCell ref="D11:F11"/>
    <mergeCell ref="H11:J11"/>
    <mergeCell ref="A3:D3"/>
    <mergeCell ref="H3:J3"/>
    <mergeCell ref="A4:D4"/>
    <mergeCell ref="H4:J4"/>
    <mergeCell ref="A7:D7"/>
    <mergeCell ref="A8:B8"/>
    <mergeCell ref="D8:F8"/>
    <mergeCell ref="H8:J8"/>
  </mergeCells>
  <hyperlinks>
    <hyperlink ref="D9" r:id="rId1" display="m.resler@seznam.cz"/>
    <hyperlink ref="H30" r:id="rId2" display="m.resler@seznam.cz"/>
    <hyperlink ref="H32" r:id="rId3" tooltip="poslat e-mail" display="mailto:redberlin@redberlin.cz"/>
    <hyperlink ref="H33" r:id="rId4" display="stastny.m@seznam.cz"/>
    <hyperlink ref="H23" r:id="rId5" display="stanislav.kraitl@tiscali.cz"/>
    <hyperlink ref="H47" r:id="rId6" tooltip="poslat e-mail" display="mailto:kalstan@centrum.cz"/>
    <hyperlink ref="H49" r:id="rId7" display="jmacak@accom.cz"/>
    <hyperlink ref="H19" r:id="rId8" display="lada.doha@seznam.cz"/>
    <hyperlink ref="H27" r:id="rId9" display="musilp20@seznam.cz"/>
    <hyperlink ref="H24" r:id="rId10" display="jirilunka@seznam.cz"/>
    <hyperlink ref="H21" r:id="rId11" display="horacek14@seznam.cz"/>
    <hyperlink ref="H29" r:id="rId12" display="zdenekpekarek@volny.cz"/>
  </hyperlinks>
  <printOptions/>
  <pageMargins left="0.7" right="0.7" top="0.787401575" bottom="0.7874015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6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24"/>
  <sheetViews>
    <sheetView zoomScalePageLayoutView="0" workbookViewId="0" topLeftCell="A2">
      <selection activeCell="AN18" sqref="AN18"/>
    </sheetView>
  </sheetViews>
  <sheetFormatPr defaultColWidth="9.00390625" defaultRowHeight="12.75"/>
  <cols>
    <col min="1" max="1" width="9.125" style="15" customWidth="1"/>
    <col min="2" max="2" width="16.75390625" style="94" customWidth="1"/>
    <col min="3" max="3" width="4.00390625" style="15" bestFit="1" customWidth="1"/>
    <col min="4" max="4" width="1.12109375" style="15" customWidth="1"/>
    <col min="5" max="6" width="4.00390625" style="15" bestFit="1" customWidth="1"/>
    <col min="7" max="7" width="1.12109375" style="15" customWidth="1"/>
    <col min="8" max="9" width="4.00390625" style="15" bestFit="1" customWidth="1"/>
    <col min="10" max="10" width="1.37890625" style="15" customWidth="1"/>
    <col min="11" max="11" width="4.00390625" style="15" bestFit="1" customWidth="1"/>
    <col min="12" max="12" width="3.875" style="15" customWidth="1"/>
    <col min="13" max="13" width="1.37890625" style="15" customWidth="1"/>
    <col min="14" max="15" width="3.875" style="15" customWidth="1"/>
    <col min="16" max="16" width="1.37890625" style="15" customWidth="1"/>
    <col min="17" max="18" width="3.875" style="15" customWidth="1"/>
    <col min="19" max="19" width="1.12109375" style="15" customWidth="1"/>
    <col min="20" max="21" width="3.875" style="15" customWidth="1"/>
    <col min="22" max="22" width="1.25" style="15" customWidth="1"/>
    <col min="23" max="24" width="3.875" style="15" customWidth="1"/>
    <col min="25" max="25" width="1.12109375" style="15" customWidth="1"/>
    <col min="26" max="26" width="3.875" style="15" customWidth="1"/>
    <col min="27" max="27" width="0.74609375" style="15" customWidth="1"/>
    <col min="28" max="28" width="4.25390625" style="15" customWidth="1"/>
    <col min="29" max="29" width="3.25390625" style="25" customWidth="1"/>
    <col min="30" max="30" width="2.875" style="25" customWidth="1"/>
    <col min="31" max="31" width="3.375" style="25" customWidth="1"/>
    <col min="32" max="32" width="5.375" style="15" customWidth="1"/>
    <col min="33" max="33" width="1.00390625" style="15" customWidth="1"/>
    <col min="34" max="34" width="4.00390625" style="15" bestFit="1" customWidth="1"/>
    <col min="35" max="35" width="3.625" style="15" customWidth="1"/>
    <col min="36" max="36" width="7.125" style="15" customWidth="1"/>
    <col min="37" max="37" width="5.875" style="15" customWidth="1"/>
    <col min="38" max="38" width="7.125" style="127" customWidth="1"/>
    <col min="39" max="16384" width="9.125" style="15" customWidth="1"/>
  </cols>
  <sheetData>
    <row r="1" ht="15.75" hidden="1" thickBot="1"/>
    <row r="2" spans="2:38" ht="36" customHeight="1" thickBot="1">
      <c r="B2" s="161" t="s">
        <v>177</v>
      </c>
      <c r="C2" s="1044" t="s">
        <v>341</v>
      </c>
      <c r="D2" s="1045"/>
      <c r="E2" s="1049"/>
      <c r="F2" s="1044" t="s">
        <v>211</v>
      </c>
      <c r="G2" s="1045"/>
      <c r="H2" s="1049"/>
      <c r="I2" s="1044" t="s">
        <v>324</v>
      </c>
      <c r="J2" s="1045"/>
      <c r="K2" s="1045"/>
      <c r="L2" s="1044" t="s">
        <v>213</v>
      </c>
      <c r="M2" s="1045"/>
      <c r="N2" s="1049"/>
      <c r="O2" s="1044" t="s">
        <v>501</v>
      </c>
      <c r="P2" s="1045"/>
      <c r="Q2" s="1049"/>
      <c r="R2" s="1044" t="s">
        <v>334</v>
      </c>
      <c r="S2" s="1045"/>
      <c r="T2" s="1049"/>
      <c r="U2" s="1044" t="s">
        <v>182</v>
      </c>
      <c r="V2" s="1045"/>
      <c r="W2" s="1049"/>
      <c r="X2" s="1044" t="s">
        <v>338</v>
      </c>
      <c r="Y2" s="1045"/>
      <c r="Z2" s="1045"/>
      <c r="AA2" s="108"/>
      <c r="AB2" s="109" t="s">
        <v>136</v>
      </c>
      <c r="AC2" s="95" t="s">
        <v>137</v>
      </c>
      <c r="AD2" s="95" t="s">
        <v>138</v>
      </c>
      <c r="AE2" s="96" t="s">
        <v>139</v>
      </c>
      <c r="AF2" s="1046" t="s">
        <v>140</v>
      </c>
      <c r="AG2" s="1047"/>
      <c r="AH2" s="1048"/>
      <c r="AI2" s="97" t="s">
        <v>141</v>
      </c>
      <c r="AJ2" s="84" t="s">
        <v>142</v>
      </c>
      <c r="AL2" s="15"/>
    </row>
    <row r="3" spans="2:38" ht="16.5">
      <c r="B3" s="488" t="s">
        <v>336</v>
      </c>
      <c r="C3" s="116"/>
      <c r="D3" s="116"/>
      <c r="E3" s="115"/>
      <c r="F3" s="114">
        <v>7</v>
      </c>
      <c r="G3" s="114" t="s">
        <v>9</v>
      </c>
      <c r="H3" s="114">
        <v>10</v>
      </c>
      <c r="I3" s="113">
        <v>21</v>
      </c>
      <c r="J3" s="114" t="s">
        <v>9</v>
      </c>
      <c r="K3" s="112">
        <v>2</v>
      </c>
      <c r="L3" s="113">
        <v>12</v>
      </c>
      <c r="M3" s="114" t="s">
        <v>9</v>
      </c>
      <c r="N3" s="112">
        <v>6</v>
      </c>
      <c r="O3" s="114">
        <v>7</v>
      </c>
      <c r="P3" s="114" t="s">
        <v>9</v>
      </c>
      <c r="Q3" s="114">
        <v>14</v>
      </c>
      <c r="R3" s="113">
        <v>2</v>
      </c>
      <c r="S3" s="114" t="s">
        <v>9</v>
      </c>
      <c r="T3" s="112">
        <v>4</v>
      </c>
      <c r="U3" s="113">
        <v>9</v>
      </c>
      <c r="V3" s="114" t="s">
        <v>9</v>
      </c>
      <c r="W3" s="112">
        <v>3</v>
      </c>
      <c r="X3" s="113">
        <v>12</v>
      </c>
      <c r="Y3" s="114" t="s">
        <v>9</v>
      </c>
      <c r="Z3" s="112">
        <v>6</v>
      </c>
      <c r="AA3" s="111"/>
      <c r="AB3" s="117">
        <f aca="true" t="shared" si="0" ref="AB3:AB10">AC3+AD3+AE3</f>
        <v>7</v>
      </c>
      <c r="AC3" s="91">
        <v>4</v>
      </c>
      <c r="AD3" s="91"/>
      <c r="AE3" s="91">
        <v>3</v>
      </c>
      <c r="AF3" s="92">
        <f>C3+F3+I3+L3+R3+U3+X3+O3</f>
        <v>70</v>
      </c>
      <c r="AG3" s="92" t="s">
        <v>9</v>
      </c>
      <c r="AH3" s="92">
        <f>E3+H3+K3+N3+T3+W3+Z3+Q3</f>
        <v>45</v>
      </c>
      <c r="AI3" s="91">
        <f aca="true" t="shared" si="1" ref="AI3:AI10">AC3*2+AD3*1</f>
        <v>8</v>
      </c>
      <c r="AJ3" s="85"/>
      <c r="AL3" s="15"/>
    </row>
    <row r="4" spans="1:38" ht="15.75">
      <c r="A4" s="99"/>
      <c r="B4" s="488" t="s">
        <v>211</v>
      </c>
      <c r="C4" s="86">
        <v>10</v>
      </c>
      <c r="D4" s="119" t="s">
        <v>9</v>
      </c>
      <c r="E4" s="87">
        <v>7</v>
      </c>
      <c r="F4" s="163"/>
      <c r="G4" s="162"/>
      <c r="H4" s="162"/>
      <c r="I4" s="98">
        <v>11</v>
      </c>
      <c r="J4" s="119" t="s">
        <v>9</v>
      </c>
      <c r="K4" s="118">
        <v>10</v>
      </c>
      <c r="L4" s="98">
        <v>16</v>
      </c>
      <c r="M4" s="119" t="s">
        <v>9</v>
      </c>
      <c r="N4" s="118">
        <v>4</v>
      </c>
      <c r="O4" s="119">
        <v>8</v>
      </c>
      <c r="P4" s="119" t="s">
        <v>9</v>
      </c>
      <c r="Q4" s="119">
        <v>13</v>
      </c>
      <c r="R4" s="98">
        <v>9</v>
      </c>
      <c r="S4" s="119" t="s">
        <v>9</v>
      </c>
      <c r="T4" s="118">
        <v>9</v>
      </c>
      <c r="U4" s="98">
        <v>11</v>
      </c>
      <c r="V4" s="119" t="s">
        <v>9</v>
      </c>
      <c r="W4" s="118">
        <v>4</v>
      </c>
      <c r="X4" s="98">
        <v>12</v>
      </c>
      <c r="Y4" s="119" t="s">
        <v>9</v>
      </c>
      <c r="Z4" s="118">
        <v>5</v>
      </c>
      <c r="AA4" s="110"/>
      <c r="AB4" s="117">
        <f t="shared" si="0"/>
        <v>7</v>
      </c>
      <c r="AC4" s="93">
        <v>5</v>
      </c>
      <c r="AD4" s="93">
        <v>1</v>
      </c>
      <c r="AE4" s="93">
        <v>1</v>
      </c>
      <c r="AF4" s="92">
        <f aca="true" t="shared" si="2" ref="AF4:AF10">C4+F4+I4+L4+R4+U4+X4+O4</f>
        <v>77</v>
      </c>
      <c r="AG4" s="92" t="s">
        <v>9</v>
      </c>
      <c r="AH4" s="92">
        <f aca="true" t="shared" si="3" ref="AH4:AH10">E4+H4+K4+N4+T4+W4+Z4+Q4</f>
        <v>52</v>
      </c>
      <c r="AI4" s="91">
        <f t="shared" si="1"/>
        <v>11</v>
      </c>
      <c r="AJ4" s="99"/>
      <c r="AL4" s="15"/>
    </row>
    <row r="5" spans="2:38" ht="15.75">
      <c r="B5" s="488" t="s">
        <v>324</v>
      </c>
      <c r="C5" s="86">
        <v>2</v>
      </c>
      <c r="D5" s="119" t="s">
        <v>9</v>
      </c>
      <c r="E5" s="87">
        <v>21</v>
      </c>
      <c r="F5" s="98">
        <v>10</v>
      </c>
      <c r="G5" s="119" t="s">
        <v>9</v>
      </c>
      <c r="H5" s="119">
        <v>11</v>
      </c>
      <c r="I5" s="107"/>
      <c r="J5" s="164"/>
      <c r="K5" s="106"/>
      <c r="L5" s="98">
        <v>8</v>
      </c>
      <c r="M5" s="119" t="s">
        <v>9</v>
      </c>
      <c r="N5" s="118">
        <v>10</v>
      </c>
      <c r="O5" s="119">
        <v>10</v>
      </c>
      <c r="P5" s="119" t="s">
        <v>9</v>
      </c>
      <c r="Q5" s="119">
        <v>10</v>
      </c>
      <c r="R5" s="98">
        <v>4</v>
      </c>
      <c r="S5" s="119" t="s">
        <v>9</v>
      </c>
      <c r="T5" s="118">
        <v>10</v>
      </c>
      <c r="U5" s="98">
        <v>3</v>
      </c>
      <c r="V5" s="119" t="s">
        <v>9</v>
      </c>
      <c r="W5" s="118">
        <v>7</v>
      </c>
      <c r="X5" s="98">
        <v>12</v>
      </c>
      <c r="Y5" s="119" t="s">
        <v>9</v>
      </c>
      <c r="Z5" s="118">
        <v>9</v>
      </c>
      <c r="AA5" s="110"/>
      <c r="AB5" s="117">
        <f t="shared" si="0"/>
        <v>7</v>
      </c>
      <c r="AC5" s="93">
        <v>1</v>
      </c>
      <c r="AD5" s="93">
        <v>1</v>
      </c>
      <c r="AE5" s="93">
        <v>5</v>
      </c>
      <c r="AF5" s="92">
        <f t="shared" si="2"/>
        <v>49</v>
      </c>
      <c r="AG5" s="92" t="s">
        <v>9</v>
      </c>
      <c r="AH5" s="92">
        <f t="shared" si="3"/>
        <v>78</v>
      </c>
      <c r="AI5" s="91">
        <f t="shared" si="1"/>
        <v>3</v>
      </c>
      <c r="AL5" s="15"/>
    </row>
    <row r="6" spans="2:38" ht="15.75">
      <c r="B6" s="488" t="s">
        <v>281</v>
      </c>
      <c r="C6" s="86">
        <v>6</v>
      </c>
      <c r="D6" s="119" t="s">
        <v>9</v>
      </c>
      <c r="E6" s="87">
        <v>12</v>
      </c>
      <c r="F6" s="98">
        <v>4</v>
      </c>
      <c r="G6" s="119" t="s">
        <v>9</v>
      </c>
      <c r="H6" s="119">
        <v>16</v>
      </c>
      <c r="I6" s="102">
        <v>10</v>
      </c>
      <c r="J6" s="119" t="s">
        <v>9</v>
      </c>
      <c r="K6" s="101">
        <v>8</v>
      </c>
      <c r="L6" s="107"/>
      <c r="M6" s="164"/>
      <c r="N6" s="106"/>
      <c r="O6" s="119">
        <v>6</v>
      </c>
      <c r="P6" s="119" t="s">
        <v>9</v>
      </c>
      <c r="Q6" s="119">
        <v>21</v>
      </c>
      <c r="R6" s="98">
        <v>10</v>
      </c>
      <c r="S6" s="119" t="s">
        <v>9</v>
      </c>
      <c r="T6" s="118">
        <v>11</v>
      </c>
      <c r="U6" s="98">
        <v>7</v>
      </c>
      <c r="V6" s="119" t="s">
        <v>9</v>
      </c>
      <c r="W6" s="118">
        <v>5</v>
      </c>
      <c r="X6" s="98">
        <v>7</v>
      </c>
      <c r="Y6" s="119" t="s">
        <v>9</v>
      </c>
      <c r="Z6" s="118">
        <v>6</v>
      </c>
      <c r="AA6" s="110"/>
      <c r="AB6" s="117">
        <f>AC6+AD6+AE6</f>
        <v>7</v>
      </c>
      <c r="AC6" s="93">
        <v>3</v>
      </c>
      <c r="AD6" s="93"/>
      <c r="AE6" s="93">
        <v>4</v>
      </c>
      <c r="AF6" s="92">
        <f t="shared" si="2"/>
        <v>50</v>
      </c>
      <c r="AG6" s="92" t="s">
        <v>9</v>
      </c>
      <c r="AH6" s="92">
        <f t="shared" si="3"/>
        <v>79</v>
      </c>
      <c r="AI6" s="91">
        <f>AC6*2+AD6*1</f>
        <v>6</v>
      </c>
      <c r="AL6" s="15"/>
    </row>
    <row r="7" spans="2:38" ht="15.75">
      <c r="B7" s="738" t="s">
        <v>500</v>
      </c>
      <c r="C7" s="156">
        <v>14</v>
      </c>
      <c r="D7" s="119" t="s">
        <v>9</v>
      </c>
      <c r="E7" s="105">
        <v>7</v>
      </c>
      <c r="F7" s="104">
        <v>13</v>
      </c>
      <c r="G7" s="119" t="s">
        <v>9</v>
      </c>
      <c r="H7" s="103">
        <v>8</v>
      </c>
      <c r="I7" s="102">
        <v>10</v>
      </c>
      <c r="J7" s="119" t="s">
        <v>9</v>
      </c>
      <c r="K7" s="101">
        <v>10</v>
      </c>
      <c r="L7" s="102">
        <v>21</v>
      </c>
      <c r="M7" s="119" t="s">
        <v>9</v>
      </c>
      <c r="N7" s="101">
        <v>6</v>
      </c>
      <c r="O7" s="164"/>
      <c r="P7" s="164"/>
      <c r="Q7" s="164"/>
      <c r="R7" s="102">
        <v>14</v>
      </c>
      <c r="S7" s="119" t="s">
        <v>9</v>
      </c>
      <c r="T7" s="101">
        <v>6</v>
      </c>
      <c r="U7" s="102">
        <v>5</v>
      </c>
      <c r="V7" s="119" t="s">
        <v>9</v>
      </c>
      <c r="W7" s="101">
        <v>0</v>
      </c>
      <c r="X7" s="102">
        <v>20</v>
      </c>
      <c r="Y7" s="119" t="s">
        <v>9</v>
      </c>
      <c r="Z7" s="101">
        <v>9</v>
      </c>
      <c r="AA7" s="110"/>
      <c r="AB7" s="117">
        <f t="shared" si="0"/>
        <v>7</v>
      </c>
      <c r="AC7" s="93">
        <v>6</v>
      </c>
      <c r="AD7" s="93">
        <v>1</v>
      </c>
      <c r="AE7" s="93"/>
      <c r="AF7" s="92">
        <f t="shared" si="2"/>
        <v>97</v>
      </c>
      <c r="AG7" s="92" t="s">
        <v>9</v>
      </c>
      <c r="AH7" s="92">
        <f t="shared" si="3"/>
        <v>46</v>
      </c>
      <c r="AI7" s="91">
        <f t="shared" si="1"/>
        <v>13</v>
      </c>
      <c r="AJ7" s="99"/>
      <c r="AL7" s="15"/>
    </row>
    <row r="8" spans="1:38" ht="15.75">
      <c r="A8" s="99"/>
      <c r="B8" s="488" t="s">
        <v>334</v>
      </c>
      <c r="C8" s="156">
        <v>4</v>
      </c>
      <c r="D8" s="119" t="s">
        <v>9</v>
      </c>
      <c r="E8" s="88">
        <v>2</v>
      </c>
      <c r="F8" s="89">
        <v>9</v>
      </c>
      <c r="G8" s="86" t="s">
        <v>9</v>
      </c>
      <c r="H8" s="90">
        <v>9</v>
      </c>
      <c r="I8" s="102">
        <v>10</v>
      </c>
      <c r="J8" s="119" t="s">
        <v>9</v>
      </c>
      <c r="K8" s="101">
        <v>4</v>
      </c>
      <c r="L8" s="102">
        <v>10</v>
      </c>
      <c r="M8" s="119" t="s">
        <v>9</v>
      </c>
      <c r="N8" s="101">
        <v>9</v>
      </c>
      <c r="O8" s="103">
        <v>6</v>
      </c>
      <c r="P8" s="103" t="s">
        <v>9</v>
      </c>
      <c r="Q8" s="103">
        <v>14</v>
      </c>
      <c r="R8" s="107"/>
      <c r="S8" s="164"/>
      <c r="T8" s="106"/>
      <c r="U8" s="102">
        <v>10</v>
      </c>
      <c r="V8" s="119" t="s">
        <v>9</v>
      </c>
      <c r="W8" s="101">
        <v>1</v>
      </c>
      <c r="X8" s="102">
        <v>5</v>
      </c>
      <c r="Y8" s="119" t="s">
        <v>9</v>
      </c>
      <c r="Z8" s="101">
        <v>0</v>
      </c>
      <c r="AA8" s="110"/>
      <c r="AB8" s="117">
        <f t="shared" si="0"/>
        <v>7</v>
      </c>
      <c r="AC8" s="93">
        <v>5</v>
      </c>
      <c r="AD8" s="93">
        <v>1</v>
      </c>
      <c r="AE8" s="93">
        <v>1</v>
      </c>
      <c r="AF8" s="92">
        <f t="shared" si="2"/>
        <v>54</v>
      </c>
      <c r="AG8" s="92" t="s">
        <v>9</v>
      </c>
      <c r="AH8" s="92">
        <f t="shared" si="3"/>
        <v>39</v>
      </c>
      <c r="AI8" s="91">
        <f t="shared" si="1"/>
        <v>11</v>
      </c>
      <c r="AL8" s="15"/>
    </row>
    <row r="9" spans="1:38" ht="15.75">
      <c r="A9" s="99"/>
      <c r="B9" s="488" t="s">
        <v>182</v>
      </c>
      <c r="C9" s="156">
        <v>3</v>
      </c>
      <c r="D9" s="119" t="s">
        <v>9</v>
      </c>
      <c r="E9" s="88">
        <v>9</v>
      </c>
      <c r="F9" s="89">
        <v>4</v>
      </c>
      <c r="G9" s="119" t="s">
        <v>9</v>
      </c>
      <c r="H9" s="103">
        <v>11</v>
      </c>
      <c r="I9" s="102">
        <v>7</v>
      </c>
      <c r="J9" s="119" t="s">
        <v>9</v>
      </c>
      <c r="K9" s="101">
        <v>3</v>
      </c>
      <c r="L9" s="102">
        <v>5</v>
      </c>
      <c r="M9" s="119" t="s">
        <v>9</v>
      </c>
      <c r="N9" s="101">
        <v>7</v>
      </c>
      <c r="O9" s="103">
        <v>0</v>
      </c>
      <c r="P9" s="103" t="s">
        <v>9</v>
      </c>
      <c r="Q9" s="103">
        <v>5</v>
      </c>
      <c r="R9" s="102">
        <v>1</v>
      </c>
      <c r="S9" s="119" t="s">
        <v>9</v>
      </c>
      <c r="T9" s="101">
        <v>10</v>
      </c>
      <c r="U9" s="107"/>
      <c r="V9" s="164"/>
      <c r="W9" s="106"/>
      <c r="X9" s="102">
        <v>5</v>
      </c>
      <c r="Y9" s="119" t="s">
        <v>9</v>
      </c>
      <c r="Z9" s="101">
        <v>0</v>
      </c>
      <c r="AA9" s="110"/>
      <c r="AB9" s="117">
        <f t="shared" si="0"/>
        <v>7</v>
      </c>
      <c r="AC9" s="93">
        <v>2</v>
      </c>
      <c r="AD9" s="93"/>
      <c r="AE9" s="93">
        <v>5</v>
      </c>
      <c r="AF9" s="92">
        <f t="shared" si="2"/>
        <v>25</v>
      </c>
      <c r="AG9" s="92" t="s">
        <v>9</v>
      </c>
      <c r="AH9" s="92">
        <f t="shared" si="3"/>
        <v>45</v>
      </c>
      <c r="AI9" s="91">
        <f t="shared" si="1"/>
        <v>4</v>
      </c>
      <c r="AJ9" s="99"/>
      <c r="AL9" s="15"/>
    </row>
    <row r="10" spans="1:38" ht="15.75">
      <c r="A10" s="99"/>
      <c r="B10" s="488" t="s">
        <v>338</v>
      </c>
      <c r="C10" s="156">
        <v>6</v>
      </c>
      <c r="D10" s="119" t="s">
        <v>9</v>
      </c>
      <c r="E10" s="88">
        <v>12</v>
      </c>
      <c r="F10" s="89">
        <v>5</v>
      </c>
      <c r="G10" s="86" t="s">
        <v>9</v>
      </c>
      <c r="H10" s="103">
        <v>12</v>
      </c>
      <c r="I10" s="102">
        <v>9</v>
      </c>
      <c r="J10" s="119" t="s">
        <v>9</v>
      </c>
      <c r="K10" s="101">
        <v>12</v>
      </c>
      <c r="L10" s="102">
        <v>6</v>
      </c>
      <c r="M10" s="119" t="s">
        <v>9</v>
      </c>
      <c r="N10" s="101">
        <v>7</v>
      </c>
      <c r="O10" s="103">
        <v>9</v>
      </c>
      <c r="P10" s="103" t="s">
        <v>9</v>
      </c>
      <c r="Q10" s="103">
        <v>20</v>
      </c>
      <c r="R10" s="102">
        <v>0</v>
      </c>
      <c r="S10" s="119" t="s">
        <v>9</v>
      </c>
      <c r="T10" s="101">
        <v>5</v>
      </c>
      <c r="U10" s="102">
        <v>0</v>
      </c>
      <c r="V10" s="119" t="s">
        <v>9</v>
      </c>
      <c r="W10" s="101">
        <v>5</v>
      </c>
      <c r="X10" s="107"/>
      <c r="Y10" s="164"/>
      <c r="Z10" s="106"/>
      <c r="AA10" s="110"/>
      <c r="AB10" s="117">
        <f t="shared" si="0"/>
        <v>7</v>
      </c>
      <c r="AC10" s="93"/>
      <c r="AD10" s="93"/>
      <c r="AE10" s="93">
        <v>7</v>
      </c>
      <c r="AF10" s="92">
        <f t="shared" si="2"/>
        <v>35</v>
      </c>
      <c r="AG10" s="92" t="s">
        <v>9</v>
      </c>
      <c r="AH10" s="92">
        <f t="shared" si="3"/>
        <v>73</v>
      </c>
      <c r="AI10" s="91">
        <f t="shared" si="1"/>
        <v>0</v>
      </c>
      <c r="AJ10" s="99"/>
      <c r="AL10" s="15"/>
    </row>
    <row r="11" spans="28:38" ht="20.25" customHeight="1">
      <c r="AB11" s="148">
        <f>SUM(AB3:AB10)/2</f>
        <v>28</v>
      </c>
      <c r="AF11" s="155">
        <f>SUM(AF3:AF10)</f>
        <v>457</v>
      </c>
      <c r="AH11" s="155">
        <f>SUM(AH3:AH10)</f>
        <v>457</v>
      </c>
      <c r="AL11" s="15"/>
    </row>
    <row r="12" ht="15">
      <c r="AL12" s="15"/>
    </row>
    <row r="13" ht="15.75" thickBot="1">
      <c r="AL13" s="15"/>
    </row>
    <row r="14" spans="2:38" ht="36" customHeight="1" thickBot="1">
      <c r="B14" s="736" t="s">
        <v>578</v>
      </c>
      <c r="C14" s="1045" t="s">
        <v>212</v>
      </c>
      <c r="D14" s="1045"/>
      <c r="E14" s="1049"/>
      <c r="F14" s="1044" t="s">
        <v>339</v>
      </c>
      <c r="G14" s="1045"/>
      <c r="H14" s="1049"/>
      <c r="I14" s="1044" t="s">
        <v>78</v>
      </c>
      <c r="J14" s="1045"/>
      <c r="K14" s="1045"/>
      <c r="L14" s="1044" t="s">
        <v>183</v>
      </c>
      <c r="M14" s="1045"/>
      <c r="N14" s="1049"/>
      <c r="O14" s="1044" t="s">
        <v>315</v>
      </c>
      <c r="P14" s="1045"/>
      <c r="Q14" s="1049"/>
      <c r="R14" s="1044" t="s">
        <v>502</v>
      </c>
      <c r="S14" s="1045"/>
      <c r="T14" s="1049"/>
      <c r="U14" s="1044" t="s">
        <v>178</v>
      </c>
      <c r="V14" s="1045"/>
      <c r="W14" s="1049"/>
      <c r="X14" s="1044" t="s">
        <v>214</v>
      </c>
      <c r="Y14" s="1045"/>
      <c r="Z14" s="1045"/>
      <c r="AA14" s="108"/>
      <c r="AB14" s="109" t="s">
        <v>136</v>
      </c>
      <c r="AC14" s="95" t="s">
        <v>137</v>
      </c>
      <c r="AD14" s="95" t="s">
        <v>138</v>
      </c>
      <c r="AE14" s="96" t="s">
        <v>139</v>
      </c>
      <c r="AF14" s="1046" t="s">
        <v>140</v>
      </c>
      <c r="AG14" s="1047"/>
      <c r="AH14" s="1048"/>
      <c r="AI14" s="97" t="s">
        <v>141</v>
      </c>
      <c r="AJ14" s="84" t="s">
        <v>142</v>
      </c>
      <c r="AL14" s="15"/>
    </row>
    <row r="15" spans="2:38" ht="16.5">
      <c r="B15" s="737" t="s">
        <v>212</v>
      </c>
      <c r="C15" s="116"/>
      <c r="D15" s="116"/>
      <c r="E15" s="115"/>
      <c r="F15" s="114">
        <v>15</v>
      </c>
      <c r="G15" s="114" t="s">
        <v>9</v>
      </c>
      <c r="H15" s="114">
        <v>8</v>
      </c>
      <c r="I15" s="113">
        <v>8</v>
      </c>
      <c r="J15" s="114" t="s">
        <v>9</v>
      </c>
      <c r="K15" s="112">
        <v>6</v>
      </c>
      <c r="L15" s="113">
        <v>12</v>
      </c>
      <c r="M15" s="114" t="s">
        <v>9</v>
      </c>
      <c r="N15" s="112">
        <v>1</v>
      </c>
      <c r="O15" s="114">
        <v>8</v>
      </c>
      <c r="P15" s="114" t="s">
        <v>9</v>
      </c>
      <c r="Q15" s="114">
        <v>8</v>
      </c>
      <c r="R15" s="113">
        <v>3</v>
      </c>
      <c r="S15" s="114" t="s">
        <v>9</v>
      </c>
      <c r="T15" s="112">
        <v>4</v>
      </c>
      <c r="U15" s="113">
        <v>10</v>
      </c>
      <c r="V15" s="114" t="s">
        <v>9</v>
      </c>
      <c r="W15" s="112">
        <v>4</v>
      </c>
      <c r="X15" s="113">
        <v>15</v>
      </c>
      <c r="Y15" s="114" t="s">
        <v>9</v>
      </c>
      <c r="Z15" s="112">
        <v>2</v>
      </c>
      <c r="AA15" s="111"/>
      <c r="AB15" s="117">
        <f aca="true" t="shared" si="4" ref="AB15:AB22">AC15+AD15+AE15</f>
        <v>7</v>
      </c>
      <c r="AC15" s="91">
        <v>5</v>
      </c>
      <c r="AD15" s="91">
        <v>1</v>
      </c>
      <c r="AE15" s="91">
        <v>1</v>
      </c>
      <c r="AF15" s="92">
        <f>C15+F15+I15+L15+R15+U15+X15+O15</f>
        <v>71</v>
      </c>
      <c r="AG15" s="92" t="s">
        <v>9</v>
      </c>
      <c r="AH15" s="92">
        <f>E15+H15+K15+N15+T15+W15+Z15+Q15</f>
        <v>33</v>
      </c>
      <c r="AI15" s="91">
        <f aca="true" t="shared" si="5" ref="AI15:AI22">AC15*2+AD15*1</f>
        <v>11</v>
      </c>
      <c r="AJ15" s="85"/>
      <c r="AL15" s="15"/>
    </row>
    <row r="16" spans="1:38" ht="15.75">
      <c r="A16" s="99"/>
      <c r="B16" s="737" t="s">
        <v>339</v>
      </c>
      <c r="C16" s="86">
        <v>8</v>
      </c>
      <c r="D16" s="441" t="s">
        <v>9</v>
      </c>
      <c r="E16" s="87">
        <v>15</v>
      </c>
      <c r="F16" s="163"/>
      <c r="G16" s="162"/>
      <c r="H16" s="162"/>
      <c r="I16" s="98">
        <v>10</v>
      </c>
      <c r="J16" s="119" t="s">
        <v>9</v>
      </c>
      <c r="K16" s="118">
        <v>18</v>
      </c>
      <c r="L16" s="98">
        <v>16</v>
      </c>
      <c r="M16" s="119" t="s">
        <v>9</v>
      </c>
      <c r="N16" s="118">
        <v>6</v>
      </c>
      <c r="O16" s="119">
        <v>17</v>
      </c>
      <c r="P16" s="119" t="s">
        <v>9</v>
      </c>
      <c r="Q16" s="119">
        <v>1</v>
      </c>
      <c r="R16" s="98">
        <v>4</v>
      </c>
      <c r="S16" s="119" t="s">
        <v>9</v>
      </c>
      <c r="T16" s="118">
        <v>23</v>
      </c>
      <c r="U16" s="98">
        <v>7</v>
      </c>
      <c r="V16" s="119" t="s">
        <v>9</v>
      </c>
      <c r="W16" s="118">
        <v>12</v>
      </c>
      <c r="X16" s="98">
        <v>11</v>
      </c>
      <c r="Y16" s="119" t="s">
        <v>9</v>
      </c>
      <c r="Z16" s="118">
        <v>12</v>
      </c>
      <c r="AA16" s="110"/>
      <c r="AB16" s="117">
        <f t="shared" si="4"/>
        <v>7</v>
      </c>
      <c r="AC16" s="93">
        <v>2</v>
      </c>
      <c r="AD16" s="93"/>
      <c r="AE16" s="93">
        <v>5</v>
      </c>
      <c r="AF16" s="92">
        <f aca="true" t="shared" si="6" ref="AF16:AF22">C16+F16+I16+L16+R16+U16+X16+O16</f>
        <v>73</v>
      </c>
      <c r="AG16" s="92" t="s">
        <v>9</v>
      </c>
      <c r="AH16" s="92">
        <f aca="true" t="shared" si="7" ref="AH16:AH22">E16+H16+K16+N16+T16+W16+Z16+Q16</f>
        <v>87</v>
      </c>
      <c r="AI16" s="91">
        <f t="shared" si="5"/>
        <v>4</v>
      </c>
      <c r="AJ16" s="99"/>
      <c r="AL16" s="15"/>
    </row>
    <row r="17" spans="2:38" ht="15.75">
      <c r="B17" s="737" t="s">
        <v>78</v>
      </c>
      <c r="C17" s="86">
        <v>6</v>
      </c>
      <c r="D17" s="441" t="s">
        <v>9</v>
      </c>
      <c r="E17" s="87">
        <v>8</v>
      </c>
      <c r="F17" s="98">
        <v>18</v>
      </c>
      <c r="G17" s="119" t="s">
        <v>9</v>
      </c>
      <c r="H17" s="119">
        <v>10</v>
      </c>
      <c r="I17" s="107"/>
      <c r="J17" s="164"/>
      <c r="K17" s="106"/>
      <c r="L17" s="98">
        <v>12</v>
      </c>
      <c r="M17" s="119" t="s">
        <v>9</v>
      </c>
      <c r="N17" s="118">
        <v>1</v>
      </c>
      <c r="O17" s="119">
        <v>15</v>
      </c>
      <c r="P17" s="119" t="s">
        <v>9</v>
      </c>
      <c r="Q17" s="119">
        <v>3</v>
      </c>
      <c r="R17" s="98">
        <v>3</v>
      </c>
      <c r="S17" s="119" t="s">
        <v>9</v>
      </c>
      <c r="T17" s="118">
        <v>4</v>
      </c>
      <c r="U17" s="98">
        <v>7</v>
      </c>
      <c r="V17" s="119" t="s">
        <v>9</v>
      </c>
      <c r="W17" s="118">
        <v>4</v>
      </c>
      <c r="X17" s="98">
        <v>15</v>
      </c>
      <c r="Y17" s="119" t="s">
        <v>9</v>
      </c>
      <c r="Z17" s="118">
        <v>7</v>
      </c>
      <c r="AA17" s="110"/>
      <c r="AB17" s="117">
        <f t="shared" si="4"/>
        <v>7</v>
      </c>
      <c r="AC17" s="93">
        <v>5</v>
      </c>
      <c r="AD17" s="93"/>
      <c r="AE17" s="93">
        <v>2</v>
      </c>
      <c r="AF17" s="92">
        <f t="shared" si="6"/>
        <v>76</v>
      </c>
      <c r="AG17" s="92" t="s">
        <v>9</v>
      </c>
      <c r="AH17" s="92">
        <f t="shared" si="7"/>
        <v>37</v>
      </c>
      <c r="AI17" s="91">
        <f t="shared" si="5"/>
        <v>10</v>
      </c>
      <c r="AL17" s="15"/>
    </row>
    <row r="18" spans="2:38" ht="15.75">
      <c r="B18" s="737" t="s">
        <v>183</v>
      </c>
      <c r="C18" s="86">
        <v>1</v>
      </c>
      <c r="D18" s="441" t="s">
        <v>9</v>
      </c>
      <c r="E18" s="87">
        <v>12</v>
      </c>
      <c r="F18" s="98">
        <v>6</v>
      </c>
      <c r="G18" s="119" t="s">
        <v>9</v>
      </c>
      <c r="H18" s="119">
        <v>16</v>
      </c>
      <c r="I18" s="102">
        <v>1</v>
      </c>
      <c r="J18" s="119" t="s">
        <v>9</v>
      </c>
      <c r="K18" s="101">
        <v>12</v>
      </c>
      <c r="L18" s="107"/>
      <c r="M18" s="164"/>
      <c r="N18" s="106"/>
      <c r="O18" s="119">
        <v>4</v>
      </c>
      <c r="P18" s="119" t="s">
        <v>9</v>
      </c>
      <c r="Q18" s="119">
        <v>10</v>
      </c>
      <c r="R18" s="98">
        <v>8</v>
      </c>
      <c r="S18" s="119" t="s">
        <v>9</v>
      </c>
      <c r="T18" s="118">
        <v>17</v>
      </c>
      <c r="U18" s="98">
        <v>3</v>
      </c>
      <c r="V18" s="119" t="s">
        <v>9</v>
      </c>
      <c r="W18" s="118">
        <v>9</v>
      </c>
      <c r="X18" s="98">
        <v>6</v>
      </c>
      <c r="Y18" s="119" t="s">
        <v>9</v>
      </c>
      <c r="Z18" s="118">
        <v>6</v>
      </c>
      <c r="AA18" s="110"/>
      <c r="AB18" s="117">
        <f t="shared" si="4"/>
        <v>7</v>
      </c>
      <c r="AC18" s="93"/>
      <c r="AD18" s="93">
        <v>1</v>
      </c>
      <c r="AE18" s="93">
        <v>6</v>
      </c>
      <c r="AF18" s="92">
        <f t="shared" si="6"/>
        <v>29</v>
      </c>
      <c r="AG18" s="92" t="s">
        <v>9</v>
      </c>
      <c r="AH18" s="92">
        <f t="shared" si="7"/>
        <v>82</v>
      </c>
      <c r="AI18" s="91">
        <f t="shared" si="5"/>
        <v>1</v>
      </c>
      <c r="AL18" s="15"/>
    </row>
    <row r="19" spans="2:38" ht="15.75">
      <c r="B19" s="737" t="s">
        <v>315</v>
      </c>
      <c r="C19" s="156">
        <v>8</v>
      </c>
      <c r="D19" s="441" t="s">
        <v>9</v>
      </c>
      <c r="E19" s="105">
        <v>8</v>
      </c>
      <c r="F19" s="104">
        <v>14</v>
      </c>
      <c r="G19" s="119" t="s">
        <v>9</v>
      </c>
      <c r="H19" s="103">
        <v>17</v>
      </c>
      <c r="I19" s="102">
        <v>3</v>
      </c>
      <c r="J19" s="119" t="s">
        <v>9</v>
      </c>
      <c r="K19" s="101">
        <v>15</v>
      </c>
      <c r="L19" s="102">
        <v>10</v>
      </c>
      <c r="M19" s="119" t="s">
        <v>9</v>
      </c>
      <c r="N19" s="101">
        <v>4</v>
      </c>
      <c r="O19" s="164"/>
      <c r="P19" s="164"/>
      <c r="Q19" s="164"/>
      <c r="R19" s="102">
        <v>5</v>
      </c>
      <c r="S19" s="119" t="s">
        <v>9</v>
      </c>
      <c r="T19" s="101">
        <v>9</v>
      </c>
      <c r="U19" s="102">
        <v>6</v>
      </c>
      <c r="V19" s="119" t="s">
        <v>9</v>
      </c>
      <c r="W19" s="101">
        <v>13</v>
      </c>
      <c r="X19" s="102">
        <v>4</v>
      </c>
      <c r="Y19" s="119" t="s">
        <v>9</v>
      </c>
      <c r="Z19" s="101">
        <v>13</v>
      </c>
      <c r="AA19" s="110"/>
      <c r="AB19" s="117">
        <f t="shared" si="4"/>
        <v>7</v>
      </c>
      <c r="AC19" s="93">
        <v>1</v>
      </c>
      <c r="AD19" s="93">
        <v>1</v>
      </c>
      <c r="AE19" s="93">
        <v>5</v>
      </c>
      <c r="AF19" s="92">
        <f t="shared" si="6"/>
        <v>50</v>
      </c>
      <c r="AG19" s="92" t="s">
        <v>9</v>
      </c>
      <c r="AH19" s="92">
        <f t="shared" si="7"/>
        <v>79</v>
      </c>
      <c r="AI19" s="91">
        <f t="shared" si="5"/>
        <v>3</v>
      </c>
      <c r="AJ19" s="99"/>
      <c r="AL19" s="15"/>
    </row>
    <row r="20" spans="1:38" ht="15.75">
      <c r="A20" s="99"/>
      <c r="B20" s="737" t="s">
        <v>340</v>
      </c>
      <c r="C20" s="156">
        <v>4</v>
      </c>
      <c r="D20" s="441" t="s">
        <v>9</v>
      </c>
      <c r="E20" s="88">
        <v>3</v>
      </c>
      <c r="F20" s="89">
        <v>23</v>
      </c>
      <c r="G20" s="86" t="s">
        <v>9</v>
      </c>
      <c r="H20" s="90">
        <v>10</v>
      </c>
      <c r="I20" s="102">
        <v>4</v>
      </c>
      <c r="J20" s="119" t="s">
        <v>9</v>
      </c>
      <c r="K20" s="101">
        <v>3</v>
      </c>
      <c r="L20" s="102">
        <v>17</v>
      </c>
      <c r="M20" s="119" t="s">
        <v>9</v>
      </c>
      <c r="N20" s="101">
        <v>8</v>
      </c>
      <c r="O20" s="103">
        <v>9</v>
      </c>
      <c r="P20" s="103" t="s">
        <v>9</v>
      </c>
      <c r="Q20" s="103">
        <v>5</v>
      </c>
      <c r="R20" s="107"/>
      <c r="S20" s="164"/>
      <c r="T20" s="106"/>
      <c r="U20" s="102">
        <v>14</v>
      </c>
      <c r="V20" s="119" t="s">
        <v>9</v>
      </c>
      <c r="W20" s="101">
        <v>8</v>
      </c>
      <c r="X20" s="102">
        <v>13</v>
      </c>
      <c r="Y20" s="119" t="s">
        <v>9</v>
      </c>
      <c r="Z20" s="101">
        <v>3</v>
      </c>
      <c r="AA20" s="110"/>
      <c r="AB20" s="117">
        <f t="shared" si="4"/>
        <v>7</v>
      </c>
      <c r="AC20" s="93">
        <v>7</v>
      </c>
      <c r="AD20" s="93"/>
      <c r="AE20" s="93"/>
      <c r="AF20" s="92">
        <f t="shared" si="6"/>
        <v>84</v>
      </c>
      <c r="AG20" s="92" t="s">
        <v>9</v>
      </c>
      <c r="AH20" s="92">
        <f t="shared" si="7"/>
        <v>40</v>
      </c>
      <c r="AI20" s="91">
        <f t="shared" si="5"/>
        <v>14</v>
      </c>
      <c r="AL20" s="15"/>
    </row>
    <row r="21" spans="1:38" ht="15.75">
      <c r="A21" s="99"/>
      <c r="B21" s="737" t="s">
        <v>178</v>
      </c>
      <c r="C21" s="156">
        <v>4</v>
      </c>
      <c r="D21" s="441" t="s">
        <v>9</v>
      </c>
      <c r="E21" s="88">
        <v>10</v>
      </c>
      <c r="F21" s="89">
        <v>12</v>
      </c>
      <c r="G21" s="119" t="s">
        <v>9</v>
      </c>
      <c r="H21" s="103">
        <v>7</v>
      </c>
      <c r="I21" s="102">
        <v>4</v>
      </c>
      <c r="J21" s="119" t="s">
        <v>9</v>
      </c>
      <c r="K21" s="101">
        <v>7</v>
      </c>
      <c r="L21" s="102">
        <v>9</v>
      </c>
      <c r="M21" s="119" t="s">
        <v>9</v>
      </c>
      <c r="N21" s="101">
        <v>3</v>
      </c>
      <c r="O21" s="103">
        <v>13</v>
      </c>
      <c r="P21" s="103" t="s">
        <v>9</v>
      </c>
      <c r="Q21" s="103">
        <v>6</v>
      </c>
      <c r="R21" s="102">
        <v>8</v>
      </c>
      <c r="S21" s="119" t="s">
        <v>9</v>
      </c>
      <c r="T21" s="101">
        <v>14</v>
      </c>
      <c r="U21" s="107"/>
      <c r="V21" s="164"/>
      <c r="W21" s="106"/>
      <c r="X21" s="102">
        <v>10</v>
      </c>
      <c r="Y21" s="119" t="s">
        <v>9</v>
      </c>
      <c r="Z21" s="101">
        <v>6</v>
      </c>
      <c r="AA21" s="110"/>
      <c r="AB21" s="117">
        <f t="shared" si="4"/>
        <v>7</v>
      </c>
      <c r="AC21" s="93">
        <v>4</v>
      </c>
      <c r="AD21" s="93"/>
      <c r="AE21" s="93">
        <v>3</v>
      </c>
      <c r="AF21" s="92">
        <f t="shared" si="6"/>
        <v>60</v>
      </c>
      <c r="AG21" s="92" t="s">
        <v>9</v>
      </c>
      <c r="AH21" s="92">
        <f t="shared" si="7"/>
        <v>53</v>
      </c>
      <c r="AI21" s="91">
        <f t="shared" si="5"/>
        <v>8</v>
      </c>
      <c r="AJ21" s="99"/>
      <c r="AL21" s="15"/>
    </row>
    <row r="22" spans="1:38" ht="15.75">
      <c r="A22" s="99"/>
      <c r="B22" s="737" t="s">
        <v>214</v>
      </c>
      <c r="C22" s="156">
        <v>2</v>
      </c>
      <c r="D22" s="441" t="s">
        <v>9</v>
      </c>
      <c r="E22" s="88">
        <v>15</v>
      </c>
      <c r="F22" s="89">
        <v>12</v>
      </c>
      <c r="G22" s="86" t="s">
        <v>9</v>
      </c>
      <c r="H22" s="103">
        <v>11</v>
      </c>
      <c r="I22" s="102">
        <v>7</v>
      </c>
      <c r="J22" s="119" t="s">
        <v>9</v>
      </c>
      <c r="K22" s="101">
        <v>15</v>
      </c>
      <c r="L22" s="102">
        <v>6</v>
      </c>
      <c r="M22" s="119" t="s">
        <v>9</v>
      </c>
      <c r="N22" s="101">
        <v>6</v>
      </c>
      <c r="O22" s="103">
        <v>13</v>
      </c>
      <c r="P22" s="103" t="s">
        <v>9</v>
      </c>
      <c r="Q22" s="103">
        <v>4</v>
      </c>
      <c r="R22" s="102">
        <v>3</v>
      </c>
      <c r="S22" s="119" t="s">
        <v>9</v>
      </c>
      <c r="T22" s="101">
        <v>13</v>
      </c>
      <c r="U22" s="102">
        <v>6</v>
      </c>
      <c r="V22" s="119" t="s">
        <v>9</v>
      </c>
      <c r="W22" s="101">
        <v>10</v>
      </c>
      <c r="X22" s="107"/>
      <c r="Y22" s="164"/>
      <c r="Z22" s="106"/>
      <c r="AA22" s="110"/>
      <c r="AB22" s="117">
        <f t="shared" si="4"/>
        <v>7</v>
      </c>
      <c r="AC22" s="93">
        <v>2</v>
      </c>
      <c r="AD22" s="93">
        <v>1</v>
      </c>
      <c r="AE22" s="93">
        <v>4</v>
      </c>
      <c r="AF22" s="92">
        <f t="shared" si="6"/>
        <v>49</v>
      </c>
      <c r="AG22" s="92" t="s">
        <v>9</v>
      </c>
      <c r="AH22" s="92">
        <f t="shared" si="7"/>
        <v>74</v>
      </c>
      <c r="AI22" s="91">
        <f t="shared" si="5"/>
        <v>5</v>
      </c>
      <c r="AJ22" s="99"/>
      <c r="AL22" s="15"/>
    </row>
    <row r="23" spans="28:38" ht="20.25" customHeight="1">
      <c r="AB23" s="148">
        <f>SUM(AB15:AB22)/2</f>
        <v>28</v>
      </c>
      <c r="AF23" s="155">
        <f>SUM(AF15:AF22)</f>
        <v>492</v>
      </c>
      <c r="AH23" s="155">
        <f>SUM(AH15:AH22)</f>
        <v>485</v>
      </c>
      <c r="AL23" s="15"/>
    </row>
    <row r="24" ht="15">
      <c r="AB24" s="148">
        <f>AB23+AB11</f>
        <v>56</v>
      </c>
    </row>
  </sheetData>
  <sheetProtection/>
  <mergeCells count="18">
    <mergeCell ref="X2:Z2"/>
    <mergeCell ref="AF2:AH2"/>
    <mergeCell ref="C2:E2"/>
    <mergeCell ref="F2:H2"/>
    <mergeCell ref="I2:K2"/>
    <mergeCell ref="L2:N2"/>
    <mergeCell ref="R2:T2"/>
    <mergeCell ref="U2:W2"/>
    <mergeCell ref="O2:Q2"/>
    <mergeCell ref="X14:Z14"/>
    <mergeCell ref="AF14:AH14"/>
    <mergeCell ref="C14:E14"/>
    <mergeCell ref="F14:H14"/>
    <mergeCell ref="I14:K14"/>
    <mergeCell ref="L14:N14"/>
    <mergeCell ref="R14:T14"/>
    <mergeCell ref="U14:W14"/>
    <mergeCell ref="O14:Q14"/>
  </mergeCells>
  <printOptions/>
  <pageMargins left="0.7086614173228347" right="0.7086614173228347" top="0.7874015748031497" bottom="0.7874015748031497" header="0.31496062992125984" footer="0.31496062992125984"/>
  <pageSetup fitToHeight="2" fitToWidth="2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J25"/>
  <sheetViews>
    <sheetView zoomScalePageLayoutView="0" workbookViewId="0" topLeftCell="A1">
      <selection activeCell="AQ7" sqref="AQ7"/>
    </sheetView>
  </sheetViews>
  <sheetFormatPr defaultColWidth="9.00390625" defaultRowHeight="12.75"/>
  <cols>
    <col min="1" max="1" width="9.125" style="509" customWidth="1"/>
    <col min="2" max="2" width="0.6171875" style="509" customWidth="1"/>
    <col min="3" max="26" width="9.125" style="509" hidden="1" customWidth="1"/>
    <col min="27" max="31" width="9.125" style="755" customWidth="1"/>
    <col min="32" max="32" width="1.00390625" style="755" customWidth="1"/>
    <col min="33" max="33" width="9.125" style="755" customWidth="1"/>
    <col min="34" max="16384" width="9.125" style="509" customWidth="1"/>
  </cols>
  <sheetData>
    <row r="2" spans="1:35" ht="12.75">
      <c r="A2" s="509" t="str">
        <f>tab1!B2</f>
        <v>sk.A</v>
      </c>
      <c r="B2" s="509" t="str">
        <f>tab1!C2</f>
        <v>Choc</v>
      </c>
      <c r="C2" s="509">
        <f>tab1!D2</f>
        <v>0</v>
      </c>
      <c r="D2" s="509">
        <f>tab1!E2</f>
        <v>0</v>
      </c>
      <c r="E2" s="509" t="str">
        <f>tab1!F2</f>
        <v>Panda</v>
      </c>
      <c r="F2" s="509">
        <f>tab1!G2</f>
        <v>0</v>
      </c>
      <c r="G2" s="509">
        <f>tab1!H2</f>
        <v>0</v>
      </c>
      <c r="H2" s="509" t="str">
        <f>tab1!I2</f>
        <v>H.Kitty</v>
      </c>
      <c r="I2" s="509">
        <f>tab1!J2</f>
        <v>0</v>
      </c>
      <c r="J2" s="509">
        <f>tab1!K2</f>
        <v>0</v>
      </c>
      <c r="K2" s="509" t="str">
        <f>tab1!L2</f>
        <v>Heat</v>
      </c>
      <c r="L2" s="509">
        <f>tab1!M2</f>
        <v>0</v>
      </c>
      <c r="M2" s="509">
        <f>tab1!N2</f>
        <v>0</v>
      </c>
      <c r="N2" s="509" t="str">
        <f>tab1!O2</f>
        <v>Litom.</v>
      </c>
      <c r="O2" s="509">
        <f>tab1!P2</f>
        <v>0</v>
      </c>
      <c r="P2" s="509">
        <f>tab1!Q2</f>
        <v>0</v>
      </c>
      <c r="Q2" s="509" t="str">
        <f>tab1!R2</f>
        <v>JZD</v>
      </c>
      <c r="R2" s="509">
        <f>tab1!S2</f>
        <v>0</v>
      </c>
      <c r="S2" s="509">
        <f>tab1!T2</f>
        <v>0</v>
      </c>
      <c r="T2" s="509" t="str">
        <f>tab1!U2</f>
        <v>Stilmat</v>
      </c>
      <c r="U2" s="509">
        <f>tab1!V2</f>
        <v>0</v>
      </c>
      <c r="V2" s="509">
        <f>tab1!W2</f>
        <v>0</v>
      </c>
      <c r="W2" s="509" t="str">
        <f>tab1!X2</f>
        <v>Help</v>
      </c>
      <c r="X2" s="509">
        <f>tab1!Y2</f>
        <v>0</v>
      </c>
      <c r="Y2" s="509">
        <f>tab1!Z2</f>
        <v>0</v>
      </c>
      <c r="Z2" s="509">
        <f>tab1!AA2</f>
        <v>0</v>
      </c>
      <c r="AA2" s="755" t="str">
        <f>tab1!AB2</f>
        <v>ZÁPASY</v>
      </c>
      <c r="AB2" s="755" t="str">
        <f>tab1!AC2</f>
        <v>VÍTĚZSTVÍ</v>
      </c>
      <c r="AC2" s="755" t="str">
        <f>tab1!AD2</f>
        <v>REMÍZY</v>
      </c>
      <c r="AD2" s="755" t="str">
        <f>tab1!AE2</f>
        <v>PORÁŽKY</v>
      </c>
      <c r="AE2" s="1050" t="str">
        <f>tab1!AF2</f>
        <v>SKÓRE</v>
      </c>
      <c r="AF2" s="1050"/>
      <c r="AG2" s="1050"/>
      <c r="AH2" s="509" t="str">
        <f>tab1!AI2</f>
        <v>BODY</v>
      </c>
      <c r="AI2" s="509" t="str">
        <f>tab1!AJ2</f>
        <v>POŘADÍ</v>
      </c>
    </row>
    <row r="3" spans="1:35" ht="12.75">
      <c r="A3" s="769" t="str">
        <f>tab1!B7</f>
        <v>Litomyšl</v>
      </c>
      <c r="B3" s="509">
        <f>tab1!C7</f>
        <v>14</v>
      </c>
      <c r="C3" s="509" t="str">
        <f>tab1!D7</f>
        <v>:</v>
      </c>
      <c r="D3" s="509">
        <f>tab1!E7</f>
        <v>7</v>
      </c>
      <c r="E3" s="509">
        <f>tab1!F7</f>
        <v>13</v>
      </c>
      <c r="F3" s="509" t="str">
        <f>tab1!G7</f>
        <v>:</v>
      </c>
      <c r="G3" s="509">
        <f>tab1!H7</f>
        <v>8</v>
      </c>
      <c r="H3" s="509">
        <f>tab1!I7</f>
        <v>10</v>
      </c>
      <c r="I3" s="509" t="str">
        <f>tab1!J7</f>
        <v>:</v>
      </c>
      <c r="J3" s="509">
        <f>tab1!K7</f>
        <v>10</v>
      </c>
      <c r="K3" s="509">
        <f>tab1!L7</f>
        <v>21</v>
      </c>
      <c r="L3" s="509" t="str">
        <f>tab1!M7</f>
        <v>:</v>
      </c>
      <c r="M3" s="509">
        <f>tab1!N7</f>
        <v>6</v>
      </c>
      <c r="N3" s="509">
        <f>tab1!O7</f>
        <v>0</v>
      </c>
      <c r="O3" s="509">
        <f>tab1!P7</f>
        <v>0</v>
      </c>
      <c r="P3" s="509">
        <f>tab1!Q7</f>
        <v>0</v>
      </c>
      <c r="Q3" s="509">
        <f>tab1!R7</f>
        <v>14</v>
      </c>
      <c r="R3" s="509" t="str">
        <f>tab1!S7</f>
        <v>:</v>
      </c>
      <c r="S3" s="509">
        <f>tab1!T7</f>
        <v>6</v>
      </c>
      <c r="T3" s="509">
        <f>tab1!U7</f>
        <v>5</v>
      </c>
      <c r="U3" s="509" t="str">
        <f>tab1!V7</f>
        <v>:</v>
      </c>
      <c r="V3" s="509">
        <f>tab1!W7</f>
        <v>0</v>
      </c>
      <c r="W3" s="509">
        <f>tab1!X7</f>
        <v>20</v>
      </c>
      <c r="X3" s="509" t="str">
        <f>tab1!Y7</f>
        <v>:</v>
      </c>
      <c r="Y3" s="509">
        <f>tab1!Z7</f>
        <v>9</v>
      </c>
      <c r="Z3" s="509">
        <f>tab1!AA7</f>
        <v>0</v>
      </c>
      <c r="AA3" s="755">
        <f>tab1!AB7</f>
        <v>7</v>
      </c>
      <c r="AB3" s="755">
        <f>tab1!AC7</f>
        <v>6</v>
      </c>
      <c r="AC3" s="755">
        <f>tab1!AD7</f>
        <v>1</v>
      </c>
      <c r="AD3" s="755">
        <f>tab1!AE7</f>
        <v>0</v>
      </c>
      <c r="AE3" s="755">
        <f>tab1!AF7</f>
        <v>97</v>
      </c>
      <c r="AF3" s="755" t="str">
        <f>tab1!AG7</f>
        <v>:</v>
      </c>
      <c r="AG3" s="755">
        <f>tab1!AH7</f>
        <v>46</v>
      </c>
      <c r="AH3" s="755">
        <f>tab1!AI7</f>
        <v>13</v>
      </c>
      <c r="AI3" s="982">
        <v>1</v>
      </c>
    </row>
    <row r="4" spans="1:35" ht="12.75">
      <c r="A4" s="769" t="str">
        <f>tab1!B4</f>
        <v>Panda</v>
      </c>
      <c r="B4" s="509">
        <f>tab1!C4</f>
        <v>10</v>
      </c>
      <c r="C4" s="509" t="str">
        <f>tab1!D4</f>
        <v>:</v>
      </c>
      <c r="D4" s="509">
        <f>tab1!E4</f>
        <v>7</v>
      </c>
      <c r="E4" s="509">
        <f>tab1!F4</f>
        <v>0</v>
      </c>
      <c r="F4" s="509">
        <f>tab1!G4</f>
        <v>0</v>
      </c>
      <c r="G4" s="509">
        <f>tab1!H4</f>
        <v>0</v>
      </c>
      <c r="H4" s="509">
        <f>tab1!I4</f>
        <v>11</v>
      </c>
      <c r="I4" s="509" t="str">
        <f>tab1!J4</f>
        <v>:</v>
      </c>
      <c r="J4" s="509">
        <f>tab1!K4</f>
        <v>10</v>
      </c>
      <c r="K4" s="509">
        <f>tab1!L4</f>
        <v>16</v>
      </c>
      <c r="L4" s="509" t="str">
        <f>tab1!M4</f>
        <v>:</v>
      </c>
      <c r="M4" s="509">
        <f>tab1!N4</f>
        <v>4</v>
      </c>
      <c r="N4" s="509">
        <f>tab1!O4</f>
        <v>8</v>
      </c>
      <c r="O4" s="509" t="str">
        <f>tab1!P4</f>
        <v>:</v>
      </c>
      <c r="P4" s="509">
        <f>tab1!Q4</f>
        <v>13</v>
      </c>
      <c r="Q4" s="509">
        <f>tab1!R4</f>
        <v>9</v>
      </c>
      <c r="R4" s="509" t="str">
        <f>tab1!S4</f>
        <v>:</v>
      </c>
      <c r="S4" s="509">
        <f>tab1!T4</f>
        <v>9</v>
      </c>
      <c r="T4" s="509">
        <f>tab1!U4</f>
        <v>11</v>
      </c>
      <c r="U4" s="509" t="str">
        <f>tab1!V4</f>
        <v>:</v>
      </c>
      <c r="V4" s="509">
        <f>tab1!W4</f>
        <v>4</v>
      </c>
      <c r="W4" s="509">
        <f>tab1!X4</f>
        <v>12</v>
      </c>
      <c r="X4" s="509" t="str">
        <f>tab1!Y4</f>
        <v>:</v>
      </c>
      <c r="Y4" s="509">
        <f>tab1!Z4</f>
        <v>5</v>
      </c>
      <c r="Z4" s="509">
        <f>tab1!AA4</f>
        <v>0</v>
      </c>
      <c r="AA4" s="755">
        <f>tab1!AB4</f>
        <v>7</v>
      </c>
      <c r="AB4" s="755">
        <f>tab1!AC4</f>
        <v>5</v>
      </c>
      <c r="AC4" s="755">
        <f>tab1!AD4</f>
        <v>1</v>
      </c>
      <c r="AD4" s="755">
        <f>tab1!AE4</f>
        <v>1</v>
      </c>
      <c r="AE4" s="755">
        <f>tab1!AF4</f>
        <v>77</v>
      </c>
      <c r="AF4" s="755" t="str">
        <f>tab1!AG4</f>
        <v>:</v>
      </c>
      <c r="AG4" s="755">
        <f>tab1!AH4</f>
        <v>52</v>
      </c>
      <c r="AH4" s="755">
        <f>tab1!AI4</f>
        <v>11</v>
      </c>
      <c r="AI4" s="982">
        <v>2</v>
      </c>
    </row>
    <row r="5" spans="1:35" ht="12.75">
      <c r="A5" s="769" t="str">
        <f>tab1!B8</f>
        <v>JZD</v>
      </c>
      <c r="B5" s="509">
        <f>tab1!C8</f>
        <v>4</v>
      </c>
      <c r="C5" s="509" t="str">
        <f>tab1!D8</f>
        <v>:</v>
      </c>
      <c r="D5" s="509">
        <f>tab1!E8</f>
        <v>2</v>
      </c>
      <c r="E5" s="509">
        <f>tab1!F8</f>
        <v>9</v>
      </c>
      <c r="F5" s="509" t="str">
        <f>tab1!G8</f>
        <v>:</v>
      </c>
      <c r="G5" s="509">
        <f>tab1!H8</f>
        <v>9</v>
      </c>
      <c r="H5" s="509">
        <f>tab1!I8</f>
        <v>10</v>
      </c>
      <c r="I5" s="509" t="str">
        <f>tab1!J8</f>
        <v>:</v>
      </c>
      <c r="J5" s="509">
        <f>tab1!K8</f>
        <v>4</v>
      </c>
      <c r="K5" s="509">
        <f>tab1!L8</f>
        <v>10</v>
      </c>
      <c r="L5" s="509" t="str">
        <f>tab1!M8</f>
        <v>:</v>
      </c>
      <c r="M5" s="509">
        <f>tab1!N8</f>
        <v>9</v>
      </c>
      <c r="N5" s="509">
        <f>tab1!O8</f>
        <v>6</v>
      </c>
      <c r="O5" s="509" t="str">
        <f>tab1!P8</f>
        <v>:</v>
      </c>
      <c r="P5" s="509">
        <f>tab1!Q8</f>
        <v>14</v>
      </c>
      <c r="Q5" s="509">
        <f>tab1!R8</f>
        <v>0</v>
      </c>
      <c r="R5" s="509">
        <f>tab1!S8</f>
        <v>0</v>
      </c>
      <c r="S5" s="509">
        <f>tab1!T8</f>
        <v>0</v>
      </c>
      <c r="T5" s="509">
        <f>tab1!U8</f>
        <v>10</v>
      </c>
      <c r="U5" s="509" t="str">
        <f>tab1!V8</f>
        <v>:</v>
      </c>
      <c r="V5" s="509">
        <f>tab1!W8</f>
        <v>1</v>
      </c>
      <c r="W5" s="509">
        <f>tab1!X8</f>
        <v>5</v>
      </c>
      <c r="X5" s="509" t="str">
        <f>tab1!Y8</f>
        <v>:</v>
      </c>
      <c r="Y5" s="509">
        <f>tab1!Z8</f>
        <v>0</v>
      </c>
      <c r="Z5" s="509">
        <f>tab1!AA8</f>
        <v>0</v>
      </c>
      <c r="AA5" s="755">
        <f>tab1!AB8</f>
        <v>7</v>
      </c>
      <c r="AB5" s="755">
        <f>tab1!AC8</f>
        <v>5</v>
      </c>
      <c r="AC5" s="755">
        <f>tab1!AD8</f>
        <v>1</v>
      </c>
      <c r="AD5" s="755">
        <f>tab1!AE8</f>
        <v>1</v>
      </c>
      <c r="AE5" s="755">
        <f>tab1!AF8</f>
        <v>54</v>
      </c>
      <c r="AF5" s="755" t="str">
        <f>tab1!AG8</f>
        <v>:</v>
      </c>
      <c r="AG5" s="755">
        <f>tab1!AH8</f>
        <v>39</v>
      </c>
      <c r="AH5" s="755">
        <f>tab1!AI8</f>
        <v>11</v>
      </c>
      <c r="AI5" s="982">
        <v>3</v>
      </c>
    </row>
    <row r="6" spans="1:35" ht="12.75">
      <c r="A6" s="769" t="str">
        <f>tab1!B3</f>
        <v>Choceň</v>
      </c>
      <c r="B6" s="509">
        <f>tab1!C3</f>
        <v>0</v>
      </c>
      <c r="C6" s="509">
        <f>tab1!D3</f>
        <v>0</v>
      </c>
      <c r="D6" s="509">
        <f>tab1!E3</f>
        <v>0</v>
      </c>
      <c r="E6" s="509">
        <f>tab1!F3</f>
        <v>7</v>
      </c>
      <c r="F6" s="509" t="str">
        <f>tab1!G3</f>
        <v>:</v>
      </c>
      <c r="G6" s="509">
        <f>tab1!H3</f>
        <v>10</v>
      </c>
      <c r="H6" s="509">
        <f>tab1!I3</f>
        <v>21</v>
      </c>
      <c r="I6" s="509" t="str">
        <f>tab1!J3</f>
        <v>:</v>
      </c>
      <c r="J6" s="509">
        <f>tab1!K3</f>
        <v>2</v>
      </c>
      <c r="K6" s="509">
        <f>tab1!L3</f>
        <v>12</v>
      </c>
      <c r="L6" s="509" t="str">
        <f>tab1!M3</f>
        <v>:</v>
      </c>
      <c r="M6" s="509">
        <f>tab1!N3</f>
        <v>6</v>
      </c>
      <c r="N6" s="509">
        <f>tab1!O3</f>
        <v>7</v>
      </c>
      <c r="O6" s="509" t="str">
        <f>tab1!P3</f>
        <v>:</v>
      </c>
      <c r="P6" s="509">
        <f>tab1!Q3</f>
        <v>14</v>
      </c>
      <c r="Q6" s="509">
        <f>tab1!R3</f>
        <v>2</v>
      </c>
      <c r="R6" s="509" t="str">
        <f>tab1!S3</f>
        <v>:</v>
      </c>
      <c r="S6" s="509">
        <f>tab1!T3</f>
        <v>4</v>
      </c>
      <c r="T6" s="509">
        <f>tab1!U3</f>
        <v>9</v>
      </c>
      <c r="U6" s="509" t="str">
        <f>tab1!V3</f>
        <v>:</v>
      </c>
      <c r="V6" s="509">
        <f>tab1!W3</f>
        <v>3</v>
      </c>
      <c r="W6" s="509">
        <f>tab1!X3</f>
        <v>12</v>
      </c>
      <c r="X6" s="509" t="str">
        <f>tab1!Y3</f>
        <v>:</v>
      </c>
      <c r="Y6" s="509">
        <f>tab1!Z3</f>
        <v>6</v>
      </c>
      <c r="Z6" s="509">
        <f>tab1!AA3</f>
        <v>0</v>
      </c>
      <c r="AA6" s="755">
        <f>tab1!AB3</f>
        <v>7</v>
      </c>
      <c r="AB6" s="755">
        <f>tab1!AC3</f>
        <v>4</v>
      </c>
      <c r="AC6" s="755">
        <f>tab1!AD3</f>
        <v>0</v>
      </c>
      <c r="AD6" s="755">
        <f>tab1!AE3</f>
        <v>3</v>
      </c>
      <c r="AE6" s="755">
        <f>tab1!AF3</f>
        <v>70</v>
      </c>
      <c r="AF6" s="755" t="str">
        <f>tab1!AG3</f>
        <v>:</v>
      </c>
      <c r="AG6" s="755">
        <f>tab1!AH3</f>
        <v>45</v>
      </c>
      <c r="AH6" s="891">
        <f>tab1!AI3</f>
        <v>8</v>
      </c>
      <c r="AI6" s="982">
        <v>4</v>
      </c>
    </row>
    <row r="7" spans="1:35" ht="12.75">
      <c r="A7" s="770" t="str">
        <f>tab1!B6</f>
        <v>Heat Tech</v>
      </c>
      <c r="B7" s="509">
        <f>tab1!C6</f>
        <v>6</v>
      </c>
      <c r="C7" s="509" t="str">
        <f>tab1!D6</f>
        <v>:</v>
      </c>
      <c r="D7" s="509">
        <f>tab1!E6</f>
        <v>12</v>
      </c>
      <c r="E7" s="509">
        <f>tab1!F6</f>
        <v>4</v>
      </c>
      <c r="F7" s="509" t="str">
        <f>tab1!G6</f>
        <v>:</v>
      </c>
      <c r="G7" s="509">
        <f>tab1!H6</f>
        <v>16</v>
      </c>
      <c r="H7" s="509">
        <f>tab1!I6</f>
        <v>10</v>
      </c>
      <c r="I7" s="509" t="str">
        <f>tab1!J6</f>
        <v>:</v>
      </c>
      <c r="J7" s="509">
        <f>tab1!K6</f>
        <v>8</v>
      </c>
      <c r="K7" s="509">
        <f>tab1!L6</f>
        <v>0</v>
      </c>
      <c r="L7" s="509">
        <f>tab1!M6</f>
        <v>0</v>
      </c>
      <c r="M7" s="509">
        <f>tab1!N6</f>
        <v>0</v>
      </c>
      <c r="N7" s="509">
        <f>tab1!O6</f>
        <v>6</v>
      </c>
      <c r="O7" s="509" t="str">
        <f>tab1!P6</f>
        <v>:</v>
      </c>
      <c r="P7" s="509">
        <f>tab1!Q6</f>
        <v>21</v>
      </c>
      <c r="Q7" s="509">
        <f>tab1!R6</f>
        <v>10</v>
      </c>
      <c r="R7" s="509" t="str">
        <f>tab1!S6</f>
        <v>:</v>
      </c>
      <c r="S7" s="509">
        <f>tab1!T6</f>
        <v>11</v>
      </c>
      <c r="T7" s="509">
        <f>tab1!U6</f>
        <v>7</v>
      </c>
      <c r="U7" s="509" t="str">
        <f>tab1!V6</f>
        <v>:</v>
      </c>
      <c r="V7" s="509">
        <f>tab1!W6</f>
        <v>5</v>
      </c>
      <c r="W7" s="509">
        <f>tab1!X6</f>
        <v>7</v>
      </c>
      <c r="X7" s="509" t="str">
        <f>tab1!Y6</f>
        <v>:</v>
      </c>
      <c r="Y7" s="509">
        <f>tab1!Z6</f>
        <v>6</v>
      </c>
      <c r="Z7" s="509">
        <f>tab1!AA6</f>
        <v>0</v>
      </c>
      <c r="AA7" s="755">
        <f>tab1!AB6</f>
        <v>7</v>
      </c>
      <c r="AB7" s="755">
        <f>tab1!AC6</f>
        <v>3</v>
      </c>
      <c r="AC7" s="755">
        <f>tab1!AD6</f>
        <v>0</v>
      </c>
      <c r="AD7" s="755">
        <f>tab1!AE6</f>
        <v>4</v>
      </c>
      <c r="AE7" s="755">
        <f>tab1!AF6</f>
        <v>50</v>
      </c>
      <c r="AF7" s="755" t="str">
        <f>tab1!AG6</f>
        <v>:</v>
      </c>
      <c r="AG7" s="755">
        <f>tab1!AH6</f>
        <v>79</v>
      </c>
      <c r="AH7" s="755">
        <f>tab1!AI6</f>
        <v>6</v>
      </c>
      <c r="AI7" s="981">
        <v>5</v>
      </c>
    </row>
    <row r="8" spans="1:35" ht="12.75">
      <c r="A8" s="770" t="str">
        <f>tab1!B9</f>
        <v>Stilmat</v>
      </c>
      <c r="B8" s="509">
        <f>tab1!C9</f>
        <v>3</v>
      </c>
      <c r="C8" s="509" t="str">
        <f>tab1!D9</f>
        <v>:</v>
      </c>
      <c r="D8" s="509">
        <f>tab1!E9</f>
        <v>9</v>
      </c>
      <c r="E8" s="509">
        <f>tab1!F9</f>
        <v>4</v>
      </c>
      <c r="F8" s="509" t="str">
        <f>tab1!G9</f>
        <v>:</v>
      </c>
      <c r="G8" s="509">
        <f>tab1!H9</f>
        <v>11</v>
      </c>
      <c r="H8" s="509">
        <f>tab1!I9</f>
        <v>7</v>
      </c>
      <c r="I8" s="509" t="str">
        <f>tab1!J9</f>
        <v>:</v>
      </c>
      <c r="J8" s="509">
        <f>tab1!K9</f>
        <v>3</v>
      </c>
      <c r="K8" s="509">
        <f>tab1!L9</f>
        <v>5</v>
      </c>
      <c r="L8" s="509" t="str">
        <f>tab1!M9</f>
        <v>:</v>
      </c>
      <c r="M8" s="509">
        <f>tab1!N9</f>
        <v>7</v>
      </c>
      <c r="N8" s="509">
        <f>tab1!O9</f>
        <v>0</v>
      </c>
      <c r="O8" s="509" t="str">
        <f>tab1!P9</f>
        <v>:</v>
      </c>
      <c r="P8" s="509">
        <f>tab1!Q9</f>
        <v>5</v>
      </c>
      <c r="Q8" s="509">
        <f>tab1!R9</f>
        <v>1</v>
      </c>
      <c r="R8" s="509" t="str">
        <f>tab1!S9</f>
        <v>:</v>
      </c>
      <c r="S8" s="509">
        <f>tab1!T9</f>
        <v>10</v>
      </c>
      <c r="T8" s="509">
        <f>tab1!U9</f>
        <v>0</v>
      </c>
      <c r="U8" s="509">
        <f>tab1!V9</f>
        <v>0</v>
      </c>
      <c r="V8" s="509">
        <f>tab1!W9</f>
        <v>0</v>
      </c>
      <c r="W8" s="509">
        <f>tab1!X9</f>
        <v>5</v>
      </c>
      <c r="X8" s="509" t="str">
        <f>tab1!Y9</f>
        <v>:</v>
      </c>
      <c r="Y8" s="509">
        <f>tab1!Z9</f>
        <v>0</v>
      </c>
      <c r="Z8" s="509">
        <f>tab1!AA9</f>
        <v>0</v>
      </c>
      <c r="AA8" s="755">
        <f>tab1!AB9</f>
        <v>7</v>
      </c>
      <c r="AB8" s="755">
        <f>tab1!AC9</f>
        <v>2</v>
      </c>
      <c r="AC8" s="755">
        <f>tab1!AD9</f>
        <v>0</v>
      </c>
      <c r="AD8" s="755">
        <f>tab1!AE9</f>
        <v>5</v>
      </c>
      <c r="AE8" s="755">
        <f>tab1!AF9</f>
        <v>25</v>
      </c>
      <c r="AF8" s="755" t="str">
        <f>tab1!AG9</f>
        <v>:</v>
      </c>
      <c r="AG8" s="755">
        <f>tab1!AH9</f>
        <v>45</v>
      </c>
      <c r="AH8" s="755">
        <f>tab1!AI9</f>
        <v>4</v>
      </c>
      <c r="AI8" s="981">
        <v>6</v>
      </c>
    </row>
    <row r="9" spans="1:35" ht="12.75">
      <c r="A9" s="770" t="str">
        <f>tab1!B5</f>
        <v>H.Kitty</v>
      </c>
      <c r="B9" s="509">
        <f>tab1!C5</f>
        <v>2</v>
      </c>
      <c r="C9" s="509" t="str">
        <f>tab1!D5</f>
        <v>:</v>
      </c>
      <c r="D9" s="509">
        <f>tab1!E5</f>
        <v>21</v>
      </c>
      <c r="E9" s="509">
        <f>tab1!F5</f>
        <v>10</v>
      </c>
      <c r="F9" s="509" t="str">
        <f>tab1!G5</f>
        <v>:</v>
      </c>
      <c r="G9" s="509">
        <f>tab1!H5</f>
        <v>11</v>
      </c>
      <c r="H9" s="509">
        <f>tab1!I5</f>
        <v>0</v>
      </c>
      <c r="I9" s="509">
        <f>tab1!J5</f>
        <v>0</v>
      </c>
      <c r="J9" s="509">
        <f>tab1!K5</f>
        <v>0</v>
      </c>
      <c r="K9" s="509">
        <f>tab1!L5</f>
        <v>8</v>
      </c>
      <c r="L9" s="509" t="str">
        <f>tab1!M5</f>
        <v>:</v>
      </c>
      <c r="M9" s="509">
        <f>tab1!N5</f>
        <v>10</v>
      </c>
      <c r="N9" s="509">
        <f>tab1!O5</f>
        <v>10</v>
      </c>
      <c r="O9" s="509" t="str">
        <f>tab1!P5</f>
        <v>:</v>
      </c>
      <c r="P9" s="509">
        <f>tab1!Q5</f>
        <v>10</v>
      </c>
      <c r="Q9" s="509">
        <f>tab1!R5</f>
        <v>4</v>
      </c>
      <c r="R9" s="509" t="str">
        <f>tab1!S5</f>
        <v>:</v>
      </c>
      <c r="S9" s="509">
        <f>tab1!T5</f>
        <v>10</v>
      </c>
      <c r="T9" s="509">
        <f>tab1!U5</f>
        <v>3</v>
      </c>
      <c r="U9" s="509" t="str">
        <f>tab1!V5</f>
        <v>:</v>
      </c>
      <c r="V9" s="509">
        <f>tab1!W5</f>
        <v>7</v>
      </c>
      <c r="W9" s="509">
        <f>tab1!X5</f>
        <v>12</v>
      </c>
      <c r="X9" s="509" t="str">
        <f>tab1!Y5</f>
        <v>:</v>
      </c>
      <c r="Y9" s="509">
        <f>tab1!Z5</f>
        <v>9</v>
      </c>
      <c r="Z9" s="509">
        <f>tab1!AA5</f>
        <v>0</v>
      </c>
      <c r="AA9" s="755">
        <f>tab1!AB5</f>
        <v>7</v>
      </c>
      <c r="AB9" s="755">
        <f>tab1!AC5</f>
        <v>1</v>
      </c>
      <c r="AC9" s="755">
        <f>tab1!AD5</f>
        <v>1</v>
      </c>
      <c r="AD9" s="755">
        <f>tab1!AE5</f>
        <v>5</v>
      </c>
      <c r="AE9" s="755">
        <f>tab1!AF5</f>
        <v>49</v>
      </c>
      <c r="AF9" s="755" t="str">
        <f>tab1!AG5</f>
        <v>:</v>
      </c>
      <c r="AG9" s="755">
        <f>tab1!AH5</f>
        <v>78</v>
      </c>
      <c r="AH9" s="755">
        <f>tab1!AI5</f>
        <v>3</v>
      </c>
      <c r="AI9" s="981">
        <v>7</v>
      </c>
    </row>
    <row r="10" spans="1:35" ht="12.75">
      <c r="A10" s="975" t="str">
        <f>tab1!B10</f>
        <v>Help</v>
      </c>
      <c r="B10" s="509">
        <f>tab1!C10</f>
        <v>6</v>
      </c>
      <c r="C10" s="509" t="str">
        <f>tab1!D10</f>
        <v>:</v>
      </c>
      <c r="D10" s="509">
        <f>tab1!E10</f>
        <v>12</v>
      </c>
      <c r="E10" s="509">
        <f>tab1!F10</f>
        <v>5</v>
      </c>
      <c r="F10" s="509" t="str">
        <f>tab1!G10</f>
        <v>:</v>
      </c>
      <c r="G10" s="509">
        <f>tab1!H10</f>
        <v>12</v>
      </c>
      <c r="H10" s="509">
        <f>tab1!I10</f>
        <v>9</v>
      </c>
      <c r="I10" s="509" t="str">
        <f>tab1!J10</f>
        <v>:</v>
      </c>
      <c r="J10" s="509">
        <f>tab1!K10</f>
        <v>12</v>
      </c>
      <c r="K10" s="509">
        <f>tab1!L10</f>
        <v>6</v>
      </c>
      <c r="L10" s="509" t="str">
        <f>tab1!M10</f>
        <v>:</v>
      </c>
      <c r="M10" s="509">
        <f>tab1!N10</f>
        <v>7</v>
      </c>
      <c r="N10" s="509">
        <f>tab1!O10</f>
        <v>9</v>
      </c>
      <c r="O10" s="509" t="str">
        <f>tab1!P10</f>
        <v>:</v>
      </c>
      <c r="P10" s="509">
        <f>tab1!Q10</f>
        <v>20</v>
      </c>
      <c r="Q10" s="509">
        <f>tab1!R10</f>
        <v>0</v>
      </c>
      <c r="R10" s="509" t="str">
        <f>tab1!S10</f>
        <v>:</v>
      </c>
      <c r="S10" s="509">
        <f>tab1!T10</f>
        <v>5</v>
      </c>
      <c r="T10" s="509">
        <f>tab1!U10</f>
        <v>0</v>
      </c>
      <c r="U10" s="509" t="str">
        <f>tab1!V10</f>
        <v>:</v>
      </c>
      <c r="V10" s="509">
        <f>tab1!W10</f>
        <v>5</v>
      </c>
      <c r="W10" s="509">
        <f>tab1!X10</f>
        <v>0</v>
      </c>
      <c r="X10" s="509">
        <f>tab1!Y10</f>
        <v>0</v>
      </c>
      <c r="Y10" s="509">
        <f>tab1!Z10</f>
        <v>0</v>
      </c>
      <c r="Z10" s="509">
        <f>tab1!AA10</f>
        <v>0</v>
      </c>
      <c r="AA10" s="755">
        <f>tab1!AB10</f>
        <v>7</v>
      </c>
      <c r="AB10" s="755">
        <f>tab1!AC10</f>
        <v>0</v>
      </c>
      <c r="AC10" s="755">
        <f>tab1!AD10</f>
        <v>0</v>
      </c>
      <c r="AD10" s="755">
        <f>tab1!AE10</f>
        <v>7</v>
      </c>
      <c r="AE10" s="755">
        <f>tab1!AF10</f>
        <v>35</v>
      </c>
      <c r="AF10" s="755" t="str">
        <f>tab1!AG10</f>
        <v>:</v>
      </c>
      <c r="AG10" s="755">
        <f>tab1!AH10</f>
        <v>73</v>
      </c>
      <c r="AH10" s="755">
        <f>tab1!AI10</f>
        <v>0</v>
      </c>
      <c r="AI10" s="980">
        <v>8</v>
      </c>
    </row>
    <row r="11" spans="2:35" ht="12.75">
      <c r="B11" s="509">
        <f>tab1!C11</f>
        <v>0</v>
      </c>
      <c r="C11" s="509">
        <f>tab1!D11</f>
        <v>0</v>
      </c>
      <c r="D11" s="509">
        <f>tab1!E11</f>
        <v>0</v>
      </c>
      <c r="E11" s="509">
        <f>tab1!F11</f>
        <v>0</v>
      </c>
      <c r="F11" s="509">
        <f>tab1!G11</f>
        <v>0</v>
      </c>
      <c r="G11" s="509">
        <f>tab1!H11</f>
        <v>0</v>
      </c>
      <c r="H11" s="509">
        <f>tab1!I11</f>
        <v>0</v>
      </c>
      <c r="I11" s="509">
        <f>tab1!J11</f>
        <v>0</v>
      </c>
      <c r="J11" s="509">
        <f>tab1!K11</f>
        <v>0</v>
      </c>
      <c r="K11" s="509">
        <f>tab1!L11</f>
        <v>0</v>
      </c>
      <c r="L11" s="509">
        <f>tab1!M11</f>
        <v>0</v>
      </c>
      <c r="M11" s="509">
        <f>tab1!N11</f>
        <v>0</v>
      </c>
      <c r="N11" s="509">
        <f>tab1!O11</f>
        <v>0</v>
      </c>
      <c r="O11" s="509">
        <f>tab1!P11</f>
        <v>0</v>
      </c>
      <c r="P11" s="509">
        <f>tab1!Q11</f>
        <v>0</v>
      </c>
      <c r="Q11" s="509">
        <f>tab1!R11</f>
        <v>0</v>
      </c>
      <c r="R11" s="509">
        <f>tab1!S11</f>
        <v>0</v>
      </c>
      <c r="S11" s="509">
        <f>tab1!T11</f>
        <v>0</v>
      </c>
      <c r="T11" s="509">
        <f>tab1!U11</f>
        <v>0</v>
      </c>
      <c r="U11" s="509">
        <f>tab1!V11</f>
        <v>0</v>
      </c>
      <c r="V11" s="509">
        <f>tab1!W11</f>
        <v>0</v>
      </c>
      <c r="W11" s="509">
        <f>tab1!X11</f>
        <v>0</v>
      </c>
      <c r="X11" s="509">
        <f>tab1!Y11</f>
        <v>0</v>
      </c>
      <c r="Y11" s="509">
        <f>tab1!Z11</f>
        <v>0</v>
      </c>
      <c r="Z11" s="509">
        <f>tab1!AA11</f>
        <v>0</v>
      </c>
      <c r="AA11" s="755">
        <f>tab1!AB11</f>
        <v>28</v>
      </c>
      <c r="AE11" s="755">
        <f>tab1!AF11</f>
        <v>457</v>
      </c>
      <c r="AF11" s="755">
        <f>tab1!AG11</f>
        <v>0</v>
      </c>
      <c r="AG11" s="755">
        <f>tab1!AH11</f>
        <v>457</v>
      </c>
      <c r="AH11" s="755"/>
      <c r="AI11" s="755"/>
    </row>
    <row r="12" spans="34:35" ht="12.75">
      <c r="AH12" s="755"/>
      <c r="AI12" s="755"/>
    </row>
    <row r="13" spans="34:35" ht="12.75">
      <c r="AH13" s="755"/>
      <c r="AI13" s="755"/>
    </row>
    <row r="14" spans="1:35" ht="12.75">
      <c r="A14" s="509" t="str">
        <f>tab1!B14</f>
        <v>sk.B</v>
      </c>
      <c r="B14" s="509" t="str">
        <f>tab1!C14</f>
        <v>Kapři</v>
      </c>
      <c r="C14" s="509">
        <f>tab1!D14</f>
        <v>0</v>
      </c>
      <c r="D14" s="509">
        <f>tab1!E14</f>
        <v>0</v>
      </c>
      <c r="E14" s="509" t="str">
        <f>tab1!F14</f>
        <v>Thunders</v>
      </c>
      <c r="F14" s="509">
        <f>tab1!G14</f>
        <v>0</v>
      </c>
      <c r="G14" s="509">
        <f>tab1!H14</f>
        <v>0</v>
      </c>
      <c r="H14" s="509" t="str">
        <f>tab1!I14</f>
        <v>Flyers</v>
      </c>
      <c r="I14" s="509">
        <f>tab1!J14</f>
        <v>0</v>
      </c>
      <c r="J14" s="509">
        <f>tab1!K14</f>
        <v>0</v>
      </c>
      <c r="K14" s="509" t="str">
        <f>tab1!L14</f>
        <v>Pardálové</v>
      </c>
      <c r="L14" s="509">
        <f>tab1!M14</f>
        <v>0</v>
      </c>
      <c r="M14" s="509">
        <f>tab1!N14</f>
        <v>0</v>
      </c>
      <c r="N14" s="509" t="str">
        <f>tab1!O14</f>
        <v>CGT</v>
      </c>
      <c r="O14" s="509">
        <f>tab1!P14</f>
        <v>0</v>
      </c>
      <c r="P14" s="509">
        <f>tab1!Q14</f>
        <v>0</v>
      </c>
      <c r="Q14" s="509" t="str">
        <f>tab1!R14</f>
        <v>Kraj</v>
      </c>
      <c r="R14" s="509">
        <f>tab1!S14</f>
        <v>0</v>
      </c>
      <c r="S14" s="509">
        <f>tab1!T14</f>
        <v>0</v>
      </c>
      <c r="T14" s="509" t="str">
        <f>tab1!U14</f>
        <v>Sloni</v>
      </c>
      <c r="U14" s="509">
        <f>tab1!V14</f>
        <v>0</v>
      </c>
      <c r="V14" s="509">
        <f>tab1!W14</f>
        <v>0</v>
      </c>
      <c r="W14" s="509" t="str">
        <f>tab1!X14</f>
        <v>R.Šípy</v>
      </c>
      <c r="X14" s="509">
        <f>tab1!Y14</f>
        <v>0</v>
      </c>
      <c r="Y14" s="509">
        <f>tab1!Z14</f>
        <v>0</v>
      </c>
      <c r="Z14" s="509">
        <f>tab1!AA14</f>
        <v>0</v>
      </c>
      <c r="AA14" s="755" t="str">
        <f>tab1!AB14</f>
        <v>ZÁPASY</v>
      </c>
      <c r="AB14" s="755" t="str">
        <f>tab1!AC14</f>
        <v>VÍTĚZSTVÍ</v>
      </c>
      <c r="AC14" s="755" t="str">
        <f>tab1!AD14</f>
        <v>REMÍZY</v>
      </c>
      <c r="AD14" s="755" t="str">
        <f>tab1!AE14</f>
        <v>PORÁŽKY</v>
      </c>
      <c r="AE14" s="1050" t="str">
        <f>tab1!AF14</f>
        <v>SKÓRE</v>
      </c>
      <c r="AF14" s="1050"/>
      <c r="AG14" s="1050"/>
      <c r="AH14" s="755" t="str">
        <f>tab1!AI14</f>
        <v>BODY</v>
      </c>
      <c r="AI14" s="755" t="str">
        <f>tab1!AJ14</f>
        <v>POŘADÍ</v>
      </c>
    </row>
    <row r="15" spans="1:35" ht="12.75">
      <c r="A15" s="770" t="str">
        <f>tab1!B20</f>
        <v>Krajánci</v>
      </c>
      <c r="B15" s="509">
        <f>tab1!C20</f>
        <v>4</v>
      </c>
      <c r="C15" s="509" t="str">
        <f>tab1!D20</f>
        <v>:</v>
      </c>
      <c r="D15" s="509">
        <f>tab1!E20</f>
        <v>3</v>
      </c>
      <c r="E15" s="509">
        <f>tab1!F20</f>
        <v>23</v>
      </c>
      <c r="F15" s="509" t="str">
        <f>tab1!G20</f>
        <v>:</v>
      </c>
      <c r="G15" s="509">
        <f>tab1!H20</f>
        <v>10</v>
      </c>
      <c r="H15" s="509">
        <f>tab1!I20</f>
        <v>4</v>
      </c>
      <c r="I15" s="509" t="str">
        <f>tab1!J20</f>
        <v>:</v>
      </c>
      <c r="J15" s="509">
        <f>tab1!K20</f>
        <v>3</v>
      </c>
      <c r="K15" s="509">
        <f>tab1!L20</f>
        <v>17</v>
      </c>
      <c r="L15" s="509" t="str">
        <f>tab1!M20</f>
        <v>:</v>
      </c>
      <c r="M15" s="509">
        <f>tab1!N20</f>
        <v>8</v>
      </c>
      <c r="N15" s="509">
        <f>tab1!O20</f>
        <v>9</v>
      </c>
      <c r="O15" s="509" t="str">
        <f>tab1!P20</f>
        <v>:</v>
      </c>
      <c r="P15" s="509">
        <f>tab1!Q20</f>
        <v>5</v>
      </c>
      <c r="Q15" s="509">
        <f>tab1!R20</f>
        <v>0</v>
      </c>
      <c r="R15" s="509">
        <f>tab1!S20</f>
        <v>0</v>
      </c>
      <c r="S15" s="509">
        <f>tab1!T20</f>
        <v>0</v>
      </c>
      <c r="T15" s="509">
        <f>tab1!U20</f>
        <v>14</v>
      </c>
      <c r="U15" s="509" t="str">
        <f>tab1!V20</f>
        <v>:</v>
      </c>
      <c r="V15" s="509">
        <f>tab1!W20</f>
        <v>8</v>
      </c>
      <c r="W15" s="509">
        <f>tab1!X20</f>
        <v>13</v>
      </c>
      <c r="X15" s="509" t="str">
        <f>tab1!Y20</f>
        <v>:</v>
      </c>
      <c r="Y15" s="509">
        <f>tab1!Z20</f>
        <v>3</v>
      </c>
      <c r="Z15" s="509">
        <f>tab1!AA20</f>
        <v>0</v>
      </c>
      <c r="AA15" s="755">
        <f>tab1!AB20</f>
        <v>7</v>
      </c>
      <c r="AB15" s="755">
        <f>tab1!AC20</f>
        <v>7</v>
      </c>
      <c r="AC15" s="755">
        <f>tab1!AD20</f>
        <v>0</v>
      </c>
      <c r="AD15" s="755">
        <f>tab1!AE20</f>
        <v>0</v>
      </c>
      <c r="AE15" s="755">
        <f>tab1!AF20</f>
        <v>84</v>
      </c>
      <c r="AF15" s="755" t="str">
        <f>tab1!AG20</f>
        <v>:</v>
      </c>
      <c r="AG15" s="755">
        <f>tab1!AH20</f>
        <v>40</v>
      </c>
      <c r="AH15" s="755">
        <f>tab1!AI20</f>
        <v>14</v>
      </c>
      <c r="AI15" s="981">
        <v>1</v>
      </c>
    </row>
    <row r="16" spans="1:35" ht="12.75">
      <c r="A16" s="975" t="str">
        <f>tab1!B17</f>
        <v>Flyers</v>
      </c>
      <c r="B16" s="509">
        <f>tab1!C17</f>
        <v>6</v>
      </c>
      <c r="C16" s="509" t="str">
        <f>tab1!D17</f>
        <v>:</v>
      </c>
      <c r="D16" s="509">
        <f>tab1!E17</f>
        <v>8</v>
      </c>
      <c r="E16" s="509">
        <f>tab1!F17</f>
        <v>18</v>
      </c>
      <c r="F16" s="509" t="str">
        <f>tab1!G17</f>
        <v>:</v>
      </c>
      <c r="G16" s="509">
        <f>tab1!H17</f>
        <v>10</v>
      </c>
      <c r="H16" s="509">
        <f>tab1!I17</f>
        <v>0</v>
      </c>
      <c r="I16" s="509">
        <f>tab1!J17</f>
        <v>0</v>
      </c>
      <c r="J16" s="509">
        <f>tab1!K17</f>
        <v>0</v>
      </c>
      <c r="K16" s="509">
        <f>tab1!L17</f>
        <v>12</v>
      </c>
      <c r="L16" s="509" t="str">
        <f>tab1!M17</f>
        <v>:</v>
      </c>
      <c r="M16" s="509">
        <f>tab1!N17</f>
        <v>1</v>
      </c>
      <c r="N16" s="509">
        <f>tab1!O17</f>
        <v>15</v>
      </c>
      <c r="O16" s="509" t="str">
        <f>tab1!P17</f>
        <v>:</v>
      </c>
      <c r="P16" s="509">
        <f>tab1!Q17</f>
        <v>3</v>
      </c>
      <c r="Q16" s="509">
        <f>tab1!R17</f>
        <v>3</v>
      </c>
      <c r="R16" s="509" t="str">
        <f>tab1!S17</f>
        <v>:</v>
      </c>
      <c r="S16" s="509">
        <f>tab1!T17</f>
        <v>4</v>
      </c>
      <c r="T16" s="509">
        <f>tab1!U17</f>
        <v>7</v>
      </c>
      <c r="U16" s="509" t="str">
        <f>tab1!V17</f>
        <v>:</v>
      </c>
      <c r="V16" s="509">
        <f>tab1!W17</f>
        <v>4</v>
      </c>
      <c r="W16" s="509">
        <f>tab1!X17</f>
        <v>15</v>
      </c>
      <c r="X16" s="509" t="str">
        <f>tab1!Y17</f>
        <v>:</v>
      </c>
      <c r="Y16" s="509">
        <f>tab1!Z17</f>
        <v>7</v>
      </c>
      <c r="Z16" s="509">
        <f>tab1!AA17</f>
        <v>0</v>
      </c>
      <c r="AA16" s="755">
        <f>tab1!AB17</f>
        <v>7</v>
      </c>
      <c r="AB16" s="755">
        <f>tab1!AC17</f>
        <v>5</v>
      </c>
      <c r="AC16" s="755">
        <f>tab1!AD17</f>
        <v>0</v>
      </c>
      <c r="AD16" s="755">
        <f>tab1!AE17</f>
        <v>2</v>
      </c>
      <c r="AE16" s="755">
        <f>tab1!AF17</f>
        <v>76</v>
      </c>
      <c r="AF16" s="755" t="str">
        <f>tab1!AG17</f>
        <v>:</v>
      </c>
      <c r="AG16" s="755">
        <f>tab1!AH17</f>
        <v>37</v>
      </c>
      <c r="AH16" s="755">
        <f>tab1!AI17</f>
        <v>10</v>
      </c>
      <c r="AI16" s="980">
        <v>2</v>
      </c>
    </row>
    <row r="17" spans="1:35" ht="12.75">
      <c r="A17" s="975" t="str">
        <f>tab1!B15</f>
        <v>Kapři</v>
      </c>
      <c r="B17" s="509">
        <f>tab1!C15</f>
        <v>0</v>
      </c>
      <c r="C17" s="509">
        <f>tab1!D15</f>
        <v>0</v>
      </c>
      <c r="D17" s="509">
        <f>tab1!E15</f>
        <v>0</v>
      </c>
      <c r="E17" s="509">
        <f>tab1!F15</f>
        <v>15</v>
      </c>
      <c r="F17" s="509" t="str">
        <f>tab1!G15</f>
        <v>:</v>
      </c>
      <c r="G17" s="509">
        <f>tab1!H15</f>
        <v>8</v>
      </c>
      <c r="H17" s="509">
        <f>tab1!I15</f>
        <v>8</v>
      </c>
      <c r="I17" s="509" t="str">
        <f>tab1!J15</f>
        <v>:</v>
      </c>
      <c r="J17" s="509">
        <f>tab1!K15</f>
        <v>6</v>
      </c>
      <c r="K17" s="509">
        <f>tab1!L15</f>
        <v>12</v>
      </c>
      <c r="L17" s="509" t="str">
        <f>tab1!M15</f>
        <v>:</v>
      </c>
      <c r="M17" s="509">
        <f>tab1!N15</f>
        <v>1</v>
      </c>
      <c r="N17" s="509">
        <f>tab1!O15</f>
        <v>8</v>
      </c>
      <c r="O17" s="509" t="str">
        <f>tab1!P15</f>
        <v>:</v>
      </c>
      <c r="P17" s="509">
        <f>tab1!Q15</f>
        <v>8</v>
      </c>
      <c r="Q17" s="509">
        <f>tab1!R15</f>
        <v>3</v>
      </c>
      <c r="R17" s="509" t="str">
        <f>tab1!S15</f>
        <v>:</v>
      </c>
      <c r="S17" s="509">
        <f>tab1!T15</f>
        <v>4</v>
      </c>
      <c r="T17" s="509">
        <f>tab1!U15</f>
        <v>10</v>
      </c>
      <c r="U17" s="509" t="str">
        <f>tab1!V15</f>
        <v>:</v>
      </c>
      <c r="V17" s="509">
        <f>tab1!W15</f>
        <v>4</v>
      </c>
      <c r="W17" s="509">
        <f>tab1!X15</f>
        <v>15</v>
      </c>
      <c r="X17" s="509" t="str">
        <f>tab1!Y15</f>
        <v>:</v>
      </c>
      <c r="Y17" s="509">
        <f>tab1!Z15</f>
        <v>2</v>
      </c>
      <c r="Z17" s="509">
        <f>tab1!AA15</f>
        <v>0</v>
      </c>
      <c r="AA17" s="755">
        <f>tab1!AB15</f>
        <v>7</v>
      </c>
      <c r="AB17" s="755">
        <f>tab1!AC15</f>
        <v>5</v>
      </c>
      <c r="AC17" s="755">
        <f>tab1!AD15</f>
        <v>1</v>
      </c>
      <c r="AD17" s="755">
        <f>tab1!AE15</f>
        <v>1</v>
      </c>
      <c r="AE17" s="755">
        <f>tab1!AF15</f>
        <v>71</v>
      </c>
      <c r="AF17" s="755" t="str">
        <f>tab1!AG15</f>
        <v>:</v>
      </c>
      <c r="AG17" s="755">
        <f>tab1!AH15</f>
        <v>33</v>
      </c>
      <c r="AH17" s="755">
        <f>tab1!AI15</f>
        <v>11</v>
      </c>
      <c r="AI17" s="980">
        <v>3</v>
      </c>
    </row>
    <row r="18" spans="1:35" ht="12.75">
      <c r="A18" s="975" t="str">
        <f>tab1!B21</f>
        <v>Sloni</v>
      </c>
      <c r="B18" s="509">
        <f>tab1!C21</f>
        <v>4</v>
      </c>
      <c r="C18" s="509" t="str">
        <f>tab1!D21</f>
        <v>:</v>
      </c>
      <c r="D18" s="509">
        <f>tab1!E21</f>
        <v>10</v>
      </c>
      <c r="E18" s="509">
        <f>tab1!F21</f>
        <v>12</v>
      </c>
      <c r="F18" s="509" t="str">
        <f>tab1!G21</f>
        <v>:</v>
      </c>
      <c r="G18" s="509">
        <f>tab1!H21</f>
        <v>7</v>
      </c>
      <c r="H18" s="509">
        <f>tab1!I21</f>
        <v>4</v>
      </c>
      <c r="I18" s="509" t="str">
        <f>tab1!J21</f>
        <v>:</v>
      </c>
      <c r="J18" s="509">
        <f>tab1!K21</f>
        <v>7</v>
      </c>
      <c r="K18" s="509">
        <f>tab1!L21</f>
        <v>9</v>
      </c>
      <c r="L18" s="509" t="str">
        <f>tab1!M21</f>
        <v>:</v>
      </c>
      <c r="M18" s="509">
        <f>tab1!N21</f>
        <v>3</v>
      </c>
      <c r="N18" s="509">
        <f>tab1!O21</f>
        <v>13</v>
      </c>
      <c r="O18" s="509" t="str">
        <f>tab1!P21</f>
        <v>:</v>
      </c>
      <c r="P18" s="509">
        <f>tab1!Q21</f>
        <v>6</v>
      </c>
      <c r="Q18" s="509">
        <f>tab1!R21</f>
        <v>8</v>
      </c>
      <c r="R18" s="509" t="str">
        <f>tab1!S21</f>
        <v>:</v>
      </c>
      <c r="S18" s="509">
        <f>tab1!T21</f>
        <v>14</v>
      </c>
      <c r="T18" s="509">
        <f>tab1!U21</f>
        <v>0</v>
      </c>
      <c r="U18" s="509">
        <f>tab1!V21</f>
        <v>0</v>
      </c>
      <c r="V18" s="509">
        <f>tab1!W21</f>
        <v>0</v>
      </c>
      <c r="W18" s="509">
        <f>tab1!X21</f>
        <v>10</v>
      </c>
      <c r="X18" s="509" t="str">
        <f>tab1!Y21</f>
        <v>:</v>
      </c>
      <c r="Y18" s="509">
        <f>tab1!Z21</f>
        <v>6</v>
      </c>
      <c r="Z18" s="509">
        <f>tab1!AA21</f>
        <v>0</v>
      </c>
      <c r="AA18" s="755">
        <f>tab1!AB21</f>
        <v>7</v>
      </c>
      <c r="AB18" s="755">
        <f>tab1!AC21</f>
        <v>4</v>
      </c>
      <c r="AC18" s="755">
        <f>tab1!AD21</f>
        <v>0</v>
      </c>
      <c r="AD18" s="755">
        <f>tab1!AE21</f>
        <v>3</v>
      </c>
      <c r="AE18" s="755">
        <f>tab1!AF21</f>
        <v>60</v>
      </c>
      <c r="AF18" s="755" t="str">
        <f>tab1!AG21</f>
        <v>:</v>
      </c>
      <c r="AG18" s="755">
        <f>tab1!AH21</f>
        <v>53</v>
      </c>
      <c r="AH18" s="755">
        <f>tab1!AI21</f>
        <v>8</v>
      </c>
      <c r="AI18" s="980">
        <v>4</v>
      </c>
    </row>
    <row r="19" spans="1:35" ht="12.75">
      <c r="A19" s="976" t="str">
        <f>tab1!B22</f>
        <v>R.Šípy</v>
      </c>
      <c r="B19" s="509">
        <f>tab1!C22</f>
        <v>2</v>
      </c>
      <c r="C19" s="509" t="str">
        <f>tab1!D22</f>
        <v>:</v>
      </c>
      <c r="D19" s="509">
        <f>tab1!E22</f>
        <v>15</v>
      </c>
      <c r="E19" s="509">
        <f>tab1!F22</f>
        <v>12</v>
      </c>
      <c r="F19" s="509" t="str">
        <f>tab1!G22</f>
        <v>:</v>
      </c>
      <c r="G19" s="509">
        <f>tab1!H22</f>
        <v>11</v>
      </c>
      <c r="H19" s="509">
        <f>tab1!I22</f>
        <v>7</v>
      </c>
      <c r="I19" s="509" t="str">
        <f>tab1!J22</f>
        <v>:</v>
      </c>
      <c r="J19" s="509">
        <f>tab1!K22</f>
        <v>15</v>
      </c>
      <c r="K19" s="509">
        <f>tab1!L22</f>
        <v>6</v>
      </c>
      <c r="L19" s="509" t="str">
        <f>tab1!M22</f>
        <v>:</v>
      </c>
      <c r="M19" s="509">
        <f>tab1!N22</f>
        <v>6</v>
      </c>
      <c r="N19" s="509">
        <f>tab1!O22</f>
        <v>13</v>
      </c>
      <c r="O19" s="509" t="str">
        <f>tab1!P22</f>
        <v>:</v>
      </c>
      <c r="P19" s="509">
        <f>tab1!Q22</f>
        <v>4</v>
      </c>
      <c r="Q19" s="509">
        <f>tab1!R22</f>
        <v>3</v>
      </c>
      <c r="R19" s="509" t="str">
        <f>tab1!S22</f>
        <v>:</v>
      </c>
      <c r="S19" s="509">
        <f>tab1!T22</f>
        <v>13</v>
      </c>
      <c r="T19" s="509">
        <f>tab1!U22</f>
        <v>6</v>
      </c>
      <c r="U19" s="509" t="str">
        <f>tab1!V22</f>
        <v>:</v>
      </c>
      <c r="V19" s="509">
        <f>tab1!W22</f>
        <v>10</v>
      </c>
      <c r="W19" s="509">
        <f>tab1!X22</f>
        <v>0</v>
      </c>
      <c r="X19" s="509">
        <f>tab1!Y22</f>
        <v>0</v>
      </c>
      <c r="Y19" s="509">
        <f>tab1!Z22</f>
        <v>0</v>
      </c>
      <c r="Z19" s="509">
        <f>tab1!AA22</f>
        <v>0</v>
      </c>
      <c r="AA19" s="755">
        <f>tab1!AB22</f>
        <v>7</v>
      </c>
      <c r="AB19" s="755">
        <f>tab1!AC22</f>
        <v>2</v>
      </c>
      <c r="AC19" s="755">
        <f>tab1!AD22</f>
        <v>1</v>
      </c>
      <c r="AD19" s="755">
        <f>tab1!AE22</f>
        <v>4</v>
      </c>
      <c r="AE19" s="755">
        <f>tab1!AF22</f>
        <v>49</v>
      </c>
      <c r="AF19" s="755" t="str">
        <f>tab1!AG22</f>
        <v>:</v>
      </c>
      <c r="AG19" s="755">
        <f>tab1!AH22</f>
        <v>74</v>
      </c>
      <c r="AH19" s="755">
        <f>tab1!AI22</f>
        <v>5</v>
      </c>
      <c r="AI19" s="979">
        <v>5</v>
      </c>
    </row>
    <row r="20" spans="1:35" ht="12.75">
      <c r="A20" s="976" t="str">
        <f>tab1!B16</f>
        <v>Thunders</v>
      </c>
      <c r="B20" s="509">
        <f>tab1!C16</f>
        <v>8</v>
      </c>
      <c r="C20" s="509" t="str">
        <f>tab1!D16</f>
        <v>:</v>
      </c>
      <c r="D20" s="509">
        <f>tab1!E16</f>
        <v>15</v>
      </c>
      <c r="E20" s="509">
        <f>tab1!F16</f>
        <v>0</v>
      </c>
      <c r="F20" s="509">
        <f>tab1!G16</f>
        <v>0</v>
      </c>
      <c r="G20" s="509">
        <f>tab1!H16</f>
        <v>0</v>
      </c>
      <c r="H20" s="509">
        <f>tab1!I16</f>
        <v>10</v>
      </c>
      <c r="I20" s="509" t="str">
        <f>tab1!J16</f>
        <v>:</v>
      </c>
      <c r="J20" s="509">
        <f>tab1!K16</f>
        <v>18</v>
      </c>
      <c r="K20" s="509">
        <f>tab1!L16</f>
        <v>16</v>
      </c>
      <c r="L20" s="509" t="str">
        <f>tab1!M16</f>
        <v>:</v>
      </c>
      <c r="M20" s="509">
        <f>tab1!N16</f>
        <v>6</v>
      </c>
      <c r="N20" s="509">
        <f>tab1!O16</f>
        <v>17</v>
      </c>
      <c r="O20" s="509" t="str">
        <f>tab1!P16</f>
        <v>:</v>
      </c>
      <c r="P20" s="509">
        <f>tab1!Q16</f>
        <v>1</v>
      </c>
      <c r="Q20" s="509">
        <f>tab1!R16</f>
        <v>4</v>
      </c>
      <c r="R20" s="509" t="str">
        <f>tab1!S16</f>
        <v>:</v>
      </c>
      <c r="S20" s="509">
        <f>tab1!T16</f>
        <v>23</v>
      </c>
      <c r="T20" s="509">
        <f>tab1!U16</f>
        <v>7</v>
      </c>
      <c r="U20" s="509" t="str">
        <f>tab1!V16</f>
        <v>:</v>
      </c>
      <c r="V20" s="509">
        <f>tab1!W16</f>
        <v>12</v>
      </c>
      <c r="W20" s="509">
        <f>tab1!X16</f>
        <v>11</v>
      </c>
      <c r="X20" s="509" t="str">
        <f>tab1!Y16</f>
        <v>:</v>
      </c>
      <c r="Y20" s="509">
        <f>tab1!Z16</f>
        <v>12</v>
      </c>
      <c r="Z20" s="509">
        <f>tab1!AA16</f>
        <v>0</v>
      </c>
      <c r="AA20" s="755">
        <f>tab1!AB16</f>
        <v>7</v>
      </c>
      <c r="AB20" s="755">
        <f>tab1!AC16</f>
        <v>2</v>
      </c>
      <c r="AC20" s="755">
        <f>tab1!AD16</f>
        <v>0</v>
      </c>
      <c r="AD20" s="755">
        <f>tab1!AE16</f>
        <v>5</v>
      </c>
      <c r="AE20" s="755">
        <f>tab1!AF16</f>
        <v>73</v>
      </c>
      <c r="AF20" s="755" t="str">
        <f>tab1!AG16</f>
        <v>:</v>
      </c>
      <c r="AG20" s="755">
        <f>tab1!AH16</f>
        <v>87</v>
      </c>
      <c r="AH20" s="755">
        <f>tab1!AI16</f>
        <v>4</v>
      </c>
      <c r="AI20" s="979">
        <v>6</v>
      </c>
    </row>
    <row r="21" spans="1:35" ht="12.75">
      <c r="A21" s="976" t="str">
        <f>tab1!B19</f>
        <v>CGT</v>
      </c>
      <c r="B21" s="509">
        <f>tab1!C19</f>
        <v>8</v>
      </c>
      <c r="C21" s="509" t="str">
        <f>tab1!D19</f>
        <v>:</v>
      </c>
      <c r="D21" s="509">
        <f>tab1!E19</f>
        <v>8</v>
      </c>
      <c r="E21" s="509">
        <f>tab1!F19</f>
        <v>14</v>
      </c>
      <c r="F21" s="509" t="str">
        <f>tab1!G19</f>
        <v>:</v>
      </c>
      <c r="G21" s="509">
        <f>tab1!H19</f>
        <v>17</v>
      </c>
      <c r="H21" s="509">
        <f>tab1!I19</f>
        <v>3</v>
      </c>
      <c r="I21" s="509" t="str">
        <f>tab1!J19</f>
        <v>:</v>
      </c>
      <c r="J21" s="509">
        <f>tab1!K19</f>
        <v>15</v>
      </c>
      <c r="K21" s="509">
        <f>tab1!L19</f>
        <v>10</v>
      </c>
      <c r="L21" s="509" t="str">
        <f>tab1!M19</f>
        <v>:</v>
      </c>
      <c r="M21" s="509">
        <f>tab1!N19</f>
        <v>4</v>
      </c>
      <c r="N21" s="509">
        <f>tab1!O19</f>
        <v>0</v>
      </c>
      <c r="O21" s="509">
        <f>tab1!P19</f>
        <v>0</v>
      </c>
      <c r="P21" s="509">
        <f>tab1!Q19</f>
        <v>0</v>
      </c>
      <c r="Q21" s="509">
        <f>tab1!R19</f>
        <v>5</v>
      </c>
      <c r="R21" s="509" t="str">
        <f>tab1!S19</f>
        <v>:</v>
      </c>
      <c r="S21" s="509">
        <f>tab1!T19</f>
        <v>9</v>
      </c>
      <c r="T21" s="509">
        <f>tab1!U19</f>
        <v>6</v>
      </c>
      <c r="U21" s="509" t="str">
        <f>tab1!V19</f>
        <v>:</v>
      </c>
      <c r="V21" s="509">
        <f>tab1!W19</f>
        <v>13</v>
      </c>
      <c r="W21" s="509">
        <f>tab1!X19</f>
        <v>4</v>
      </c>
      <c r="X21" s="509" t="str">
        <f>tab1!Y19</f>
        <v>:</v>
      </c>
      <c r="Y21" s="509">
        <f>tab1!Z19</f>
        <v>13</v>
      </c>
      <c r="Z21" s="509">
        <f>tab1!AA19</f>
        <v>0</v>
      </c>
      <c r="AA21" s="755">
        <f>tab1!AB19</f>
        <v>7</v>
      </c>
      <c r="AB21" s="755">
        <f>tab1!AC19</f>
        <v>1</v>
      </c>
      <c r="AC21" s="755">
        <f>tab1!AD19</f>
        <v>1</v>
      </c>
      <c r="AD21" s="755">
        <f>tab1!AE19</f>
        <v>5</v>
      </c>
      <c r="AE21" s="755">
        <f>tab1!AF19</f>
        <v>50</v>
      </c>
      <c r="AF21" s="755" t="str">
        <f>tab1!AG19</f>
        <v>:</v>
      </c>
      <c r="AG21" s="755">
        <f>tab1!AH19</f>
        <v>79</v>
      </c>
      <c r="AH21" s="755">
        <f>tab1!AI19</f>
        <v>3</v>
      </c>
      <c r="AI21" s="979">
        <v>7</v>
      </c>
    </row>
    <row r="22" spans="1:35" ht="12.75">
      <c r="A22" s="976" t="str">
        <f>tab1!B18</f>
        <v>Pardálové</v>
      </c>
      <c r="B22" s="509">
        <f>tab1!C18</f>
        <v>1</v>
      </c>
      <c r="C22" s="509" t="str">
        <f>tab1!D18</f>
        <v>:</v>
      </c>
      <c r="D22" s="509">
        <f>tab1!E18</f>
        <v>12</v>
      </c>
      <c r="E22" s="509">
        <f>tab1!F18</f>
        <v>6</v>
      </c>
      <c r="F22" s="509" t="str">
        <f>tab1!G18</f>
        <v>:</v>
      </c>
      <c r="G22" s="509">
        <f>tab1!H18</f>
        <v>16</v>
      </c>
      <c r="H22" s="509">
        <f>tab1!I18</f>
        <v>1</v>
      </c>
      <c r="I22" s="509" t="str">
        <f>tab1!J18</f>
        <v>:</v>
      </c>
      <c r="J22" s="509">
        <f>tab1!K18</f>
        <v>12</v>
      </c>
      <c r="K22" s="509">
        <f>tab1!L18</f>
        <v>0</v>
      </c>
      <c r="L22" s="509">
        <f>tab1!M18</f>
        <v>0</v>
      </c>
      <c r="M22" s="509">
        <f>tab1!N18</f>
        <v>0</v>
      </c>
      <c r="N22" s="509">
        <f>tab1!O18</f>
        <v>4</v>
      </c>
      <c r="O22" s="509" t="str">
        <f>tab1!P18</f>
        <v>:</v>
      </c>
      <c r="P22" s="509">
        <f>tab1!Q18</f>
        <v>10</v>
      </c>
      <c r="Q22" s="509">
        <f>tab1!R18</f>
        <v>8</v>
      </c>
      <c r="R22" s="509" t="str">
        <f>tab1!S18</f>
        <v>:</v>
      </c>
      <c r="S22" s="509">
        <f>tab1!T18</f>
        <v>17</v>
      </c>
      <c r="T22" s="509">
        <f>tab1!U18</f>
        <v>3</v>
      </c>
      <c r="U22" s="509" t="str">
        <f>tab1!V18</f>
        <v>:</v>
      </c>
      <c r="V22" s="509">
        <f>tab1!W18</f>
        <v>9</v>
      </c>
      <c r="W22" s="509">
        <f>tab1!X18</f>
        <v>6</v>
      </c>
      <c r="X22" s="509" t="str">
        <f>tab1!Y18</f>
        <v>:</v>
      </c>
      <c r="Y22" s="509">
        <f>tab1!Z18</f>
        <v>6</v>
      </c>
      <c r="Z22" s="509">
        <f>tab1!AA18</f>
        <v>0</v>
      </c>
      <c r="AA22" s="755">
        <f>tab1!AB18</f>
        <v>7</v>
      </c>
      <c r="AB22" s="755">
        <f>tab1!AC18</f>
        <v>0</v>
      </c>
      <c r="AC22" s="755">
        <f>tab1!AD18</f>
        <v>1</v>
      </c>
      <c r="AD22" s="755">
        <f>tab1!AE18</f>
        <v>6</v>
      </c>
      <c r="AE22" s="755">
        <f>tab1!AF18</f>
        <v>29</v>
      </c>
      <c r="AF22" s="755" t="str">
        <f>tab1!AG18</f>
        <v>:</v>
      </c>
      <c r="AG22" s="755">
        <f>tab1!AH18</f>
        <v>82</v>
      </c>
      <c r="AH22" s="755">
        <f>tab1!AI18</f>
        <v>1</v>
      </c>
      <c r="AI22" s="979">
        <v>8</v>
      </c>
    </row>
    <row r="23" spans="1:35" ht="12.75">
      <c r="A23" s="755"/>
      <c r="B23" s="755">
        <f>tab1!C23</f>
        <v>0</v>
      </c>
      <c r="C23" s="755">
        <f>tab1!D23</f>
        <v>0</v>
      </c>
      <c r="D23" s="755">
        <f>tab1!E23</f>
        <v>0</v>
      </c>
      <c r="E23" s="755">
        <f>tab1!F23</f>
        <v>0</v>
      </c>
      <c r="F23" s="755">
        <f>tab1!G23</f>
        <v>0</v>
      </c>
      <c r="G23" s="755">
        <f>tab1!H23</f>
        <v>0</v>
      </c>
      <c r="H23" s="755">
        <f>tab1!I23</f>
        <v>0</v>
      </c>
      <c r="I23" s="755">
        <f>tab1!J23</f>
        <v>0</v>
      </c>
      <c r="J23" s="755">
        <f>tab1!K23</f>
        <v>0</v>
      </c>
      <c r="K23" s="755">
        <f>tab1!L23</f>
        <v>0</v>
      </c>
      <c r="L23" s="755">
        <f>tab1!M23</f>
        <v>0</v>
      </c>
      <c r="M23" s="755">
        <f>tab1!N23</f>
        <v>0</v>
      </c>
      <c r="N23" s="755">
        <f>tab1!O23</f>
        <v>0</v>
      </c>
      <c r="O23" s="755">
        <f>tab1!P23</f>
        <v>0</v>
      </c>
      <c r="P23" s="755">
        <f>tab1!Q23</f>
        <v>0</v>
      </c>
      <c r="Q23" s="755">
        <f>tab1!R23</f>
        <v>0</v>
      </c>
      <c r="R23" s="755">
        <f>tab1!S23</f>
        <v>0</v>
      </c>
      <c r="S23" s="755">
        <f>tab1!T23</f>
        <v>0</v>
      </c>
      <c r="T23" s="755">
        <f>tab1!U23</f>
        <v>0</v>
      </c>
      <c r="U23" s="755">
        <f>tab1!V23</f>
        <v>0</v>
      </c>
      <c r="V23" s="755">
        <f>tab1!W23</f>
        <v>0</v>
      </c>
      <c r="W23" s="755">
        <f>tab1!X23</f>
        <v>0</v>
      </c>
      <c r="X23" s="755">
        <f>tab1!Y23</f>
        <v>0</v>
      </c>
      <c r="Y23" s="755">
        <f>tab1!Z23</f>
        <v>0</v>
      </c>
      <c r="Z23" s="755">
        <f>tab1!AA23</f>
        <v>0</v>
      </c>
      <c r="AA23" s="755">
        <f>tab1!AB23</f>
        <v>28</v>
      </c>
      <c r="AE23" s="755">
        <f>tab1!AF23</f>
        <v>492</v>
      </c>
      <c r="AF23" s="755">
        <f>tab1!AG23</f>
        <v>0</v>
      </c>
      <c r="AG23" s="755">
        <f>tab1!AH23</f>
        <v>485</v>
      </c>
      <c r="AH23" s="755"/>
      <c r="AI23" s="755"/>
    </row>
    <row r="25" ht="12.75">
      <c r="AJ25" s="509">
        <f>AA23+AA11</f>
        <v>56</v>
      </c>
    </row>
  </sheetData>
  <sheetProtection/>
  <mergeCells count="2">
    <mergeCell ref="AE2:AG2"/>
    <mergeCell ref="AE14:AG14"/>
  </mergeCells>
  <printOptions/>
  <pageMargins left="0.7" right="0.7" top="0.787401575" bottom="0.7874015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F169"/>
  <sheetViews>
    <sheetView zoomScalePageLayoutView="0" workbookViewId="0" topLeftCell="A31">
      <selection activeCell="AK47" sqref="AK47"/>
    </sheetView>
  </sheetViews>
  <sheetFormatPr defaultColWidth="9.00390625" defaultRowHeight="12.75"/>
  <cols>
    <col min="1" max="1" width="1.37890625" style="0" customWidth="1"/>
    <col min="2" max="2" width="12.875" style="0" customWidth="1"/>
    <col min="3" max="3" width="3.375" style="0" customWidth="1"/>
    <col min="4" max="4" width="1.00390625" style="0" customWidth="1"/>
    <col min="5" max="5" width="3.25390625" style="0" customWidth="1"/>
    <col min="6" max="6" width="3.00390625" style="0" customWidth="1"/>
    <col min="7" max="7" width="1.00390625" style="0" customWidth="1"/>
    <col min="8" max="8" width="3.125" style="0" customWidth="1"/>
    <col min="9" max="9" width="3.25390625" style="0" customWidth="1"/>
    <col min="10" max="10" width="1.00390625" style="0" customWidth="1"/>
    <col min="11" max="11" width="2.75390625" style="0" customWidth="1"/>
    <col min="12" max="12" width="3.75390625" style="0" customWidth="1"/>
    <col min="13" max="13" width="1.00390625" style="0" customWidth="1"/>
    <col min="14" max="14" width="3.25390625" style="0" customWidth="1"/>
    <col min="15" max="15" width="4.75390625" style="0" customWidth="1"/>
    <col min="16" max="16" width="1.00390625" style="0" customWidth="1"/>
    <col min="17" max="17" width="4.75390625" style="0" customWidth="1"/>
    <col min="18" max="18" width="0.2421875" style="0" customWidth="1"/>
    <col min="19" max="20" width="0.2421875" style="0" hidden="1" customWidth="1"/>
    <col min="21" max="21" width="0.6171875" style="0" hidden="1" customWidth="1"/>
    <col min="22" max="22" width="3.25390625" style="469" customWidth="1"/>
    <col min="23" max="23" width="4.00390625" style="469" customWidth="1"/>
    <col min="24" max="24" width="3.75390625" style="469" customWidth="1"/>
    <col min="25" max="25" width="3.625" style="469" customWidth="1"/>
    <col min="26" max="26" width="4.875" style="469" customWidth="1"/>
    <col min="27" max="27" width="1.00390625" style="469" customWidth="1"/>
    <col min="28" max="28" width="4.875" style="469" customWidth="1"/>
    <col min="29" max="29" width="5.125" style="469" customWidth="1"/>
    <col min="30" max="30" width="4.125" style="469" customWidth="1"/>
    <col min="31" max="31" width="3.875" style="0" customWidth="1"/>
    <col min="32" max="32" width="8.25390625" style="0" customWidth="1"/>
    <col min="33" max="33" width="0.875" style="0" customWidth="1"/>
    <col min="34" max="34" width="6.625" style="0" customWidth="1"/>
    <col min="35" max="35" width="2.125" style="0" customWidth="1"/>
    <col min="36" max="36" width="1.00390625" style="0" customWidth="1"/>
    <col min="37" max="37" width="4.00390625" style="0" customWidth="1"/>
    <col min="38" max="38" width="3.125" style="0" customWidth="1"/>
  </cols>
  <sheetData>
    <row r="1" ht="15.75" customHeight="1" thickBot="1">
      <c r="AF1" s="851">
        <f>56+V15+V30+V45+V60</f>
        <v>78</v>
      </c>
    </row>
    <row r="2" spans="2:30" ht="45.75" customHeight="1" thickBot="1">
      <c r="B2" s="465" t="s">
        <v>279</v>
      </c>
      <c r="C2" s="1044" t="s">
        <v>500</v>
      </c>
      <c r="D2" s="1045"/>
      <c r="E2" s="1049"/>
      <c r="F2" s="1044" t="s">
        <v>336</v>
      </c>
      <c r="G2" s="1045"/>
      <c r="H2" s="1049"/>
      <c r="I2" s="1044" t="s">
        <v>211</v>
      </c>
      <c r="J2" s="1045"/>
      <c r="K2" s="1049"/>
      <c r="L2" s="1044" t="s">
        <v>334</v>
      </c>
      <c r="M2" s="1045"/>
      <c r="N2" s="1049"/>
      <c r="O2" s="1054"/>
      <c r="P2" s="1054"/>
      <c r="Q2" s="1054"/>
      <c r="R2" s="1054"/>
      <c r="S2" s="1054"/>
      <c r="T2" s="1054"/>
      <c r="V2" s="470" t="s">
        <v>136</v>
      </c>
      <c r="W2" s="471" t="s">
        <v>137</v>
      </c>
      <c r="X2" s="471" t="s">
        <v>138</v>
      </c>
      <c r="Y2" s="472" t="s">
        <v>139</v>
      </c>
      <c r="Z2" s="1051" t="s">
        <v>140</v>
      </c>
      <c r="AA2" s="1052"/>
      <c r="AB2" s="1053"/>
      <c r="AC2" s="473" t="s">
        <v>141</v>
      </c>
      <c r="AD2" s="474" t="s">
        <v>142</v>
      </c>
    </row>
    <row r="3" spans="2:30" ht="12.75" customHeight="1">
      <c r="B3" s="1061" t="s">
        <v>500</v>
      </c>
      <c r="C3" s="452"/>
      <c r="D3" s="453"/>
      <c r="E3" s="454"/>
      <c r="F3" s="442">
        <v>20</v>
      </c>
      <c r="G3" s="450" t="s">
        <v>9</v>
      </c>
      <c r="H3" s="444">
        <v>6</v>
      </c>
      <c r="I3" s="442"/>
      <c r="J3" s="450" t="s">
        <v>9</v>
      </c>
      <c r="K3" s="444"/>
      <c r="L3" s="442"/>
      <c r="M3" s="450" t="s">
        <v>9</v>
      </c>
      <c r="N3" s="444"/>
      <c r="O3" s="1"/>
      <c r="P3" s="139"/>
      <c r="Q3" s="1"/>
      <c r="R3" s="1"/>
      <c r="S3" s="139"/>
      <c r="T3" s="1"/>
      <c r="U3" s="443"/>
      <c r="V3" s="1064">
        <f>W3+X3+Y3</f>
        <v>2</v>
      </c>
      <c r="W3" s="1058">
        <v>2</v>
      </c>
      <c r="X3" s="1058"/>
      <c r="Y3" s="1055"/>
      <c r="Z3" s="1067">
        <f>L3+L4+L5+I3+I4+I5+F5+F4+F3+C5+C4+C3</f>
        <v>33</v>
      </c>
      <c r="AA3" s="1055" t="s">
        <v>9</v>
      </c>
      <c r="AB3" s="1058">
        <f>E3+E4+E5+H3+H4+H5+K3+K4+K5+N3+N4+N5</f>
        <v>17</v>
      </c>
      <c r="AC3" s="1058">
        <f>W3*2+X3</f>
        <v>4</v>
      </c>
      <c r="AD3" s="1070"/>
    </row>
    <row r="4" spans="2:30" ht="12.75" customHeight="1">
      <c r="B4" s="1062"/>
      <c r="C4" s="455"/>
      <c r="D4" s="456"/>
      <c r="E4" s="457"/>
      <c r="F4" s="445">
        <v>13</v>
      </c>
      <c r="G4" s="139" t="s">
        <v>9</v>
      </c>
      <c r="H4" s="446">
        <v>11</v>
      </c>
      <c r="I4" s="445"/>
      <c r="J4" s="139" t="s">
        <v>9</v>
      </c>
      <c r="K4" s="446"/>
      <c r="L4" s="445"/>
      <c r="M4" s="139" t="s">
        <v>9</v>
      </c>
      <c r="N4" s="446"/>
      <c r="O4" s="1"/>
      <c r="P4" s="139"/>
      <c r="Q4" s="1"/>
      <c r="R4" s="1"/>
      <c r="S4" s="139"/>
      <c r="T4" s="1"/>
      <c r="U4" s="1"/>
      <c r="V4" s="1065"/>
      <c r="W4" s="1059"/>
      <c r="X4" s="1059"/>
      <c r="Y4" s="1056"/>
      <c r="Z4" s="1068"/>
      <c r="AA4" s="1056"/>
      <c r="AB4" s="1059"/>
      <c r="AC4" s="1059"/>
      <c r="AD4" s="1071"/>
    </row>
    <row r="5" spans="2:30" ht="13.5" customHeight="1" thickBot="1">
      <c r="B5" s="1063"/>
      <c r="C5" s="455"/>
      <c r="D5" s="456"/>
      <c r="E5" s="457"/>
      <c r="F5" s="447"/>
      <c r="G5" s="451" t="s">
        <v>9</v>
      </c>
      <c r="H5" s="449"/>
      <c r="I5" s="447"/>
      <c r="J5" s="451" t="s">
        <v>9</v>
      </c>
      <c r="K5" s="449"/>
      <c r="L5" s="447"/>
      <c r="M5" s="451" t="s">
        <v>9</v>
      </c>
      <c r="N5" s="449"/>
      <c r="O5" s="1"/>
      <c r="P5" s="139"/>
      <c r="Q5" s="1"/>
      <c r="R5" s="1"/>
      <c r="S5" s="139"/>
      <c r="T5" s="1"/>
      <c r="U5" s="448"/>
      <c r="V5" s="1066"/>
      <c r="W5" s="1060"/>
      <c r="X5" s="1060"/>
      <c r="Y5" s="1057"/>
      <c r="Z5" s="1069"/>
      <c r="AA5" s="1057"/>
      <c r="AB5" s="1060"/>
      <c r="AC5" s="1060"/>
      <c r="AD5" s="1072"/>
    </row>
    <row r="6" spans="2:30" ht="12.75" customHeight="1">
      <c r="B6" s="1061" t="s">
        <v>336</v>
      </c>
      <c r="C6" s="442">
        <v>6</v>
      </c>
      <c r="D6" s="450" t="s">
        <v>9</v>
      </c>
      <c r="E6" s="444">
        <v>20</v>
      </c>
      <c r="F6" s="1073"/>
      <c r="G6" s="1074"/>
      <c r="H6" s="1075"/>
      <c r="I6" s="442">
        <v>10</v>
      </c>
      <c r="J6" s="450" t="s">
        <v>9</v>
      </c>
      <c r="K6" s="444">
        <v>8</v>
      </c>
      <c r="L6" s="442"/>
      <c r="M6" s="450" t="s">
        <v>9</v>
      </c>
      <c r="N6" s="444"/>
      <c r="O6" s="1"/>
      <c r="P6" s="139"/>
      <c r="Q6" s="1"/>
      <c r="R6" s="1"/>
      <c r="S6" s="139"/>
      <c r="T6" s="1"/>
      <c r="U6" s="443"/>
      <c r="V6" s="1064">
        <f>W6+X6+Y6</f>
        <v>3</v>
      </c>
      <c r="W6" s="1058">
        <v>1</v>
      </c>
      <c r="X6" s="1058"/>
      <c r="Y6" s="1055">
        <v>2</v>
      </c>
      <c r="Z6" s="1067">
        <f>L6+L7+L8+I6+I7+I8+F8+F7+F6+C8+C7+C6</f>
        <v>27</v>
      </c>
      <c r="AA6" s="1055" t="s">
        <v>9</v>
      </c>
      <c r="AB6" s="1058">
        <f>E6+E7+E8+H6+H7+H8+K6+K7+K8+N6+N7+N8</f>
        <v>41</v>
      </c>
      <c r="AC6" s="1058">
        <f>W6*2+X6</f>
        <v>2</v>
      </c>
      <c r="AD6" s="1082"/>
    </row>
    <row r="7" spans="2:30" ht="12.75" customHeight="1">
      <c r="B7" s="1062"/>
      <c r="C7" s="445">
        <v>11</v>
      </c>
      <c r="D7" s="139" t="s">
        <v>9</v>
      </c>
      <c r="E7" s="446">
        <v>13</v>
      </c>
      <c r="F7" s="1076"/>
      <c r="G7" s="1077"/>
      <c r="H7" s="1078"/>
      <c r="I7" s="445"/>
      <c r="J7" s="436" t="s">
        <v>9</v>
      </c>
      <c r="K7" s="446"/>
      <c r="L7" s="445"/>
      <c r="M7" s="436" t="s">
        <v>9</v>
      </c>
      <c r="N7" s="446"/>
      <c r="O7" s="1"/>
      <c r="P7" s="139"/>
      <c r="Q7" s="1"/>
      <c r="R7" s="1"/>
      <c r="S7" s="139"/>
      <c r="T7" s="1"/>
      <c r="U7" s="1"/>
      <c r="V7" s="1065"/>
      <c r="W7" s="1059"/>
      <c r="X7" s="1059"/>
      <c r="Y7" s="1056"/>
      <c r="Z7" s="1068"/>
      <c r="AA7" s="1056"/>
      <c r="AB7" s="1059"/>
      <c r="AC7" s="1059"/>
      <c r="AD7" s="1083"/>
    </row>
    <row r="8" spans="2:30" ht="13.5" customHeight="1" thickBot="1">
      <c r="B8" s="1063"/>
      <c r="C8" s="447"/>
      <c r="D8" s="451" t="s">
        <v>9</v>
      </c>
      <c r="E8" s="449"/>
      <c r="F8" s="1079"/>
      <c r="G8" s="1080"/>
      <c r="H8" s="1081"/>
      <c r="I8" s="447"/>
      <c r="J8" s="451" t="s">
        <v>9</v>
      </c>
      <c r="K8" s="449"/>
      <c r="L8" s="447"/>
      <c r="M8" s="451" t="s">
        <v>9</v>
      </c>
      <c r="N8" s="449"/>
      <c r="O8" s="1"/>
      <c r="P8" s="139"/>
      <c r="Q8" s="1"/>
      <c r="R8" s="1"/>
      <c r="S8" s="139"/>
      <c r="T8" s="1"/>
      <c r="U8" s="448"/>
      <c r="V8" s="1066"/>
      <c r="W8" s="1060"/>
      <c r="X8" s="1060"/>
      <c r="Y8" s="1057"/>
      <c r="Z8" s="1069"/>
      <c r="AA8" s="1057"/>
      <c r="AB8" s="1060"/>
      <c r="AC8" s="1060"/>
      <c r="AD8" s="1084"/>
    </row>
    <row r="9" spans="2:30" ht="12.75" customHeight="1">
      <c r="B9" s="1061" t="s">
        <v>211</v>
      </c>
      <c r="C9" s="442"/>
      <c r="D9" s="450" t="s">
        <v>9</v>
      </c>
      <c r="E9" s="444"/>
      <c r="F9" s="442">
        <v>8</v>
      </c>
      <c r="G9" s="450" t="s">
        <v>9</v>
      </c>
      <c r="H9" s="444">
        <v>10</v>
      </c>
      <c r="I9" s="1073"/>
      <c r="J9" s="1074"/>
      <c r="K9" s="1075"/>
      <c r="L9" s="442">
        <v>9</v>
      </c>
      <c r="M9" s="450" t="s">
        <v>9</v>
      </c>
      <c r="N9" s="444">
        <v>6</v>
      </c>
      <c r="O9" s="1"/>
      <c r="P9" s="139"/>
      <c r="Q9" s="1"/>
      <c r="R9" s="1"/>
      <c r="S9" s="139"/>
      <c r="T9" s="1"/>
      <c r="U9" s="443"/>
      <c r="V9" s="1064">
        <f>W9+X9+Y9</f>
        <v>2</v>
      </c>
      <c r="W9" s="1058">
        <v>1</v>
      </c>
      <c r="X9" s="1058"/>
      <c r="Y9" s="1055">
        <v>1</v>
      </c>
      <c r="Z9" s="1067">
        <f>L9+L10+L11+I9+I10+I11+F11+F10+F9+C11+C10+C9</f>
        <v>17</v>
      </c>
      <c r="AA9" s="1055" t="s">
        <v>9</v>
      </c>
      <c r="AB9" s="1058">
        <f>E9+E10+E11+H9+H10+H11+K9+K10+K11+N9+N10+N11</f>
        <v>16</v>
      </c>
      <c r="AC9" s="1058">
        <f>W9*2+X9</f>
        <v>2</v>
      </c>
      <c r="AD9" s="1082"/>
    </row>
    <row r="10" spans="2:30" ht="12.75" customHeight="1">
      <c r="B10" s="1062"/>
      <c r="C10" s="445"/>
      <c r="D10" s="139" t="s">
        <v>9</v>
      </c>
      <c r="E10" s="446"/>
      <c r="F10" s="445"/>
      <c r="G10" s="436" t="s">
        <v>9</v>
      </c>
      <c r="H10" s="446"/>
      <c r="I10" s="1076"/>
      <c r="J10" s="1077"/>
      <c r="K10" s="1078"/>
      <c r="L10" s="445"/>
      <c r="M10" s="436" t="s">
        <v>9</v>
      </c>
      <c r="N10" s="446"/>
      <c r="O10" s="1"/>
      <c r="P10" s="139"/>
      <c r="Q10" s="1"/>
      <c r="R10" s="1"/>
      <c r="S10" s="139"/>
      <c r="T10" s="1"/>
      <c r="U10" s="1"/>
      <c r="V10" s="1065"/>
      <c r="W10" s="1059"/>
      <c r="X10" s="1059"/>
      <c r="Y10" s="1056"/>
      <c r="Z10" s="1068"/>
      <c r="AA10" s="1056"/>
      <c r="AB10" s="1059"/>
      <c r="AC10" s="1059"/>
      <c r="AD10" s="1083"/>
    </row>
    <row r="11" spans="2:30" ht="13.5" customHeight="1" thickBot="1">
      <c r="B11" s="1063"/>
      <c r="C11" s="447"/>
      <c r="D11" s="451" t="s">
        <v>9</v>
      </c>
      <c r="E11" s="449"/>
      <c r="F11" s="447"/>
      <c r="G11" s="451" t="s">
        <v>9</v>
      </c>
      <c r="H11" s="449"/>
      <c r="I11" s="1079"/>
      <c r="J11" s="1080"/>
      <c r="K11" s="1081"/>
      <c r="L11" s="445"/>
      <c r="M11" s="139" t="s">
        <v>9</v>
      </c>
      <c r="N11" s="446"/>
      <c r="O11" s="1"/>
      <c r="P11" s="139"/>
      <c r="Q11" s="1"/>
      <c r="R11" s="1"/>
      <c r="S11" s="139"/>
      <c r="T11" s="1"/>
      <c r="U11" s="448"/>
      <c r="V11" s="1066"/>
      <c r="W11" s="1060"/>
      <c r="X11" s="1060"/>
      <c r="Y11" s="1057"/>
      <c r="Z11" s="1069"/>
      <c r="AA11" s="1057"/>
      <c r="AB11" s="1060"/>
      <c r="AC11" s="1060"/>
      <c r="AD11" s="1084"/>
    </row>
    <row r="12" spans="2:30" ht="12.75" customHeight="1">
      <c r="B12" s="1061" t="s">
        <v>334</v>
      </c>
      <c r="C12" s="442"/>
      <c r="D12" s="450" t="s">
        <v>9</v>
      </c>
      <c r="E12" s="444"/>
      <c r="F12" s="442"/>
      <c r="G12" s="450" t="s">
        <v>9</v>
      </c>
      <c r="H12" s="444"/>
      <c r="I12" s="442">
        <v>6</v>
      </c>
      <c r="J12" s="450" t="s">
        <v>9</v>
      </c>
      <c r="K12" s="443">
        <v>9</v>
      </c>
      <c r="L12" s="452"/>
      <c r="M12" s="453"/>
      <c r="N12" s="454"/>
      <c r="O12" s="1"/>
      <c r="P12" s="139"/>
      <c r="Q12" s="1"/>
      <c r="R12" s="1"/>
      <c r="S12" s="139"/>
      <c r="T12" s="1"/>
      <c r="U12" s="443"/>
      <c r="V12" s="1064">
        <f>W12+X12+Y12</f>
        <v>1</v>
      </c>
      <c r="W12" s="1058"/>
      <c r="X12" s="1058"/>
      <c r="Y12" s="1055">
        <v>1</v>
      </c>
      <c r="Z12" s="1067">
        <f>L12+L13+L14+I12+I13+I14+F14+F13+F12+C14+C13+C12</f>
        <v>6</v>
      </c>
      <c r="AA12" s="1055" t="s">
        <v>9</v>
      </c>
      <c r="AB12" s="1058">
        <f>E12+E13+E14+H12+H13+H14+K12+K13+K14+N12+N13+N14</f>
        <v>9</v>
      </c>
      <c r="AC12" s="1058">
        <f>W12*2+X12</f>
        <v>0</v>
      </c>
      <c r="AD12" s="1082"/>
    </row>
    <row r="13" spans="2:30" ht="12.75" customHeight="1">
      <c r="B13" s="1062"/>
      <c r="C13" s="445"/>
      <c r="D13" s="139" t="s">
        <v>9</v>
      </c>
      <c r="E13" s="446"/>
      <c r="F13" s="445"/>
      <c r="G13" s="436" t="s">
        <v>9</v>
      </c>
      <c r="H13" s="446"/>
      <c r="I13" s="445"/>
      <c r="J13" s="436" t="s">
        <v>9</v>
      </c>
      <c r="K13" s="436"/>
      <c r="L13" s="455"/>
      <c r="M13" s="456"/>
      <c r="N13" s="457"/>
      <c r="O13" s="1"/>
      <c r="P13" s="139"/>
      <c r="Q13" s="1"/>
      <c r="R13" s="1"/>
      <c r="S13" s="139"/>
      <c r="T13" s="1"/>
      <c r="U13" s="1"/>
      <c r="V13" s="1065"/>
      <c r="W13" s="1059"/>
      <c r="X13" s="1059"/>
      <c r="Y13" s="1056"/>
      <c r="Z13" s="1068"/>
      <c r="AA13" s="1056"/>
      <c r="AB13" s="1059"/>
      <c r="AC13" s="1059"/>
      <c r="AD13" s="1083"/>
    </row>
    <row r="14" spans="2:30" ht="13.5" customHeight="1" thickBot="1">
      <c r="B14" s="1063"/>
      <c r="C14" s="447"/>
      <c r="D14" s="451" t="s">
        <v>9</v>
      </c>
      <c r="E14" s="449"/>
      <c r="F14" s="447"/>
      <c r="G14" s="451" t="s">
        <v>9</v>
      </c>
      <c r="H14" s="449"/>
      <c r="I14" s="447"/>
      <c r="J14" s="451" t="s">
        <v>9</v>
      </c>
      <c r="K14" s="448"/>
      <c r="L14" s="458"/>
      <c r="M14" s="459"/>
      <c r="N14" s="460"/>
      <c r="O14" s="1"/>
      <c r="P14" s="139"/>
      <c r="Q14" s="1"/>
      <c r="R14" s="1"/>
      <c r="S14" s="139"/>
      <c r="T14" s="1"/>
      <c r="U14" s="448"/>
      <c r="V14" s="1066"/>
      <c r="W14" s="1060"/>
      <c r="X14" s="1060"/>
      <c r="Y14" s="1057"/>
      <c r="Z14" s="1069"/>
      <c r="AA14" s="1057"/>
      <c r="AB14" s="1060"/>
      <c r="AC14" s="1060"/>
      <c r="AD14" s="1084"/>
    </row>
    <row r="15" spans="22:28" ht="15">
      <c r="V15" s="486">
        <f>(V3+V6+V9+V12)/2</f>
        <v>4</v>
      </c>
      <c r="Z15" s="469">
        <f>Z12+Z9+Z6+Z3</f>
        <v>83</v>
      </c>
      <c r="AA15" s="469" t="e">
        <f>AA12+AA9+AA6+AA3</f>
        <v>#VALUE!</v>
      </c>
      <c r="AB15" s="469">
        <f>AB12+AB9+AB6+AB3</f>
        <v>83</v>
      </c>
    </row>
    <row r="16" ht="15.75" customHeight="1" thickBot="1"/>
    <row r="17" spans="2:30" ht="45.75" customHeight="1" thickBot="1">
      <c r="B17" s="465" t="s">
        <v>280</v>
      </c>
      <c r="C17" s="1044" t="s">
        <v>710</v>
      </c>
      <c r="D17" s="1045"/>
      <c r="E17" s="1049"/>
      <c r="F17" s="1044" t="s">
        <v>182</v>
      </c>
      <c r="G17" s="1045"/>
      <c r="H17" s="1049"/>
      <c r="I17" s="1044" t="s">
        <v>324</v>
      </c>
      <c r="J17" s="1045"/>
      <c r="K17" s="1049"/>
      <c r="L17" s="1044" t="s">
        <v>340</v>
      </c>
      <c r="M17" s="1045"/>
      <c r="N17" s="1049"/>
      <c r="O17" s="1054"/>
      <c r="P17" s="1054"/>
      <c r="Q17" s="1054"/>
      <c r="R17" s="1054"/>
      <c r="S17" s="1054"/>
      <c r="T17" s="1054"/>
      <c r="V17" s="470" t="s">
        <v>136</v>
      </c>
      <c r="W17" s="471" t="s">
        <v>137</v>
      </c>
      <c r="X17" s="471" t="s">
        <v>138</v>
      </c>
      <c r="Y17" s="472" t="s">
        <v>139</v>
      </c>
      <c r="Z17" s="1051" t="s">
        <v>140</v>
      </c>
      <c r="AA17" s="1052"/>
      <c r="AB17" s="1053"/>
      <c r="AC17" s="473" t="s">
        <v>141</v>
      </c>
      <c r="AD17" s="474" t="s">
        <v>142</v>
      </c>
    </row>
    <row r="18" spans="2:30" ht="12.75" customHeight="1">
      <c r="B18" s="1085" t="s">
        <v>710</v>
      </c>
      <c r="C18" s="452"/>
      <c r="D18" s="453"/>
      <c r="E18" s="454"/>
      <c r="F18" s="442">
        <v>7</v>
      </c>
      <c r="G18" s="450" t="s">
        <v>9</v>
      </c>
      <c r="H18" s="444">
        <v>5</v>
      </c>
      <c r="I18" s="442"/>
      <c r="J18" s="450" t="s">
        <v>9</v>
      </c>
      <c r="K18" s="444"/>
      <c r="L18" s="442">
        <v>12</v>
      </c>
      <c r="M18" s="450" t="s">
        <v>9</v>
      </c>
      <c r="N18" s="444">
        <v>7</v>
      </c>
      <c r="O18" s="1"/>
      <c r="P18" s="139"/>
      <c r="Q18" s="1"/>
      <c r="R18" s="1"/>
      <c r="S18" s="139"/>
      <c r="T18" s="1"/>
      <c r="U18" s="443"/>
      <c r="V18" s="1064">
        <f>W18+X18+Y18</f>
        <v>2</v>
      </c>
      <c r="W18" s="1058">
        <v>2</v>
      </c>
      <c r="X18" s="1058"/>
      <c r="Y18" s="1055"/>
      <c r="Z18" s="1067">
        <f>L18+L19+L20+I18+I19+I20+F20+F19+F18+C20+C19+C18</f>
        <v>19</v>
      </c>
      <c r="AA18" s="1055" t="s">
        <v>9</v>
      </c>
      <c r="AB18" s="1058">
        <f>E18+E19+E20+H18+H19+H20+K18+K19+K20+N18+N19+N20</f>
        <v>12</v>
      </c>
      <c r="AC18" s="1058">
        <f>W18*2+X18</f>
        <v>4</v>
      </c>
      <c r="AD18" s="1070"/>
    </row>
    <row r="19" spans="2:30" ht="12.75" customHeight="1">
      <c r="B19" s="1086"/>
      <c r="C19" s="455"/>
      <c r="D19" s="456"/>
      <c r="E19" s="457"/>
      <c r="F19" s="445"/>
      <c r="G19" s="139" t="s">
        <v>9</v>
      </c>
      <c r="H19" s="446"/>
      <c r="I19" s="445"/>
      <c r="J19" s="139" t="s">
        <v>9</v>
      </c>
      <c r="K19" s="446"/>
      <c r="L19" s="445"/>
      <c r="M19" s="139" t="s">
        <v>9</v>
      </c>
      <c r="N19" s="446"/>
      <c r="O19" s="1"/>
      <c r="P19" s="139"/>
      <c r="Q19" s="1"/>
      <c r="R19" s="1"/>
      <c r="S19" s="139"/>
      <c r="T19" s="1"/>
      <c r="U19" s="1"/>
      <c r="V19" s="1065"/>
      <c r="W19" s="1059"/>
      <c r="X19" s="1059"/>
      <c r="Y19" s="1056"/>
      <c r="Z19" s="1068"/>
      <c r="AA19" s="1056"/>
      <c r="AB19" s="1059"/>
      <c r="AC19" s="1059"/>
      <c r="AD19" s="1071"/>
    </row>
    <row r="20" spans="2:30" ht="13.5" customHeight="1" thickBot="1">
      <c r="B20" s="1087"/>
      <c r="C20" s="455"/>
      <c r="D20" s="456"/>
      <c r="E20" s="457"/>
      <c r="F20" s="447"/>
      <c r="G20" s="451" t="s">
        <v>9</v>
      </c>
      <c r="H20" s="449"/>
      <c r="I20" s="447"/>
      <c r="J20" s="451" t="s">
        <v>9</v>
      </c>
      <c r="K20" s="449"/>
      <c r="L20" s="447"/>
      <c r="M20" s="451" t="s">
        <v>9</v>
      </c>
      <c r="N20" s="449"/>
      <c r="O20" s="1"/>
      <c r="P20" s="139"/>
      <c r="Q20" s="1"/>
      <c r="R20" s="1"/>
      <c r="S20" s="139"/>
      <c r="T20" s="1"/>
      <c r="U20" s="448"/>
      <c r="V20" s="1066"/>
      <c r="W20" s="1060"/>
      <c r="X20" s="1060"/>
      <c r="Y20" s="1057"/>
      <c r="Z20" s="1069"/>
      <c r="AA20" s="1057"/>
      <c r="AB20" s="1060"/>
      <c r="AC20" s="1060"/>
      <c r="AD20" s="1072"/>
    </row>
    <row r="21" spans="2:30" ht="12.75" customHeight="1">
      <c r="B21" s="1085" t="s">
        <v>182</v>
      </c>
      <c r="C21" s="442">
        <v>5</v>
      </c>
      <c r="D21" s="450" t="s">
        <v>9</v>
      </c>
      <c r="E21" s="444">
        <v>7</v>
      </c>
      <c r="F21" s="1073"/>
      <c r="G21" s="1074"/>
      <c r="H21" s="1075"/>
      <c r="I21" s="442">
        <v>9</v>
      </c>
      <c r="J21" s="450" t="s">
        <v>9</v>
      </c>
      <c r="K21" s="444">
        <v>5</v>
      </c>
      <c r="L21" s="442">
        <v>3</v>
      </c>
      <c r="M21" s="450" t="s">
        <v>9</v>
      </c>
      <c r="N21" s="444">
        <v>4</v>
      </c>
      <c r="O21" s="1"/>
      <c r="P21" s="139"/>
      <c r="Q21" s="1"/>
      <c r="R21" s="1"/>
      <c r="S21" s="139"/>
      <c r="T21" s="1"/>
      <c r="U21" s="443"/>
      <c r="V21" s="1064">
        <f>W21+X21+Y21</f>
        <v>3</v>
      </c>
      <c r="W21" s="1058">
        <v>1</v>
      </c>
      <c r="X21" s="1058"/>
      <c r="Y21" s="1055">
        <v>2</v>
      </c>
      <c r="Z21" s="1067">
        <f>L21+L22+L23+I21+I22+I23+F23+F22+F21+C23+C22+C21</f>
        <v>17</v>
      </c>
      <c r="AA21" s="1055" t="s">
        <v>9</v>
      </c>
      <c r="AB21" s="1058">
        <f>E21+E22+E23+H21+H22+H23+K21+K22+K23+N21+N22+N23</f>
        <v>16</v>
      </c>
      <c r="AC21" s="1058">
        <f>W21*2+X21</f>
        <v>2</v>
      </c>
      <c r="AD21" s="1082"/>
    </row>
    <row r="22" spans="2:30" ht="12.75" customHeight="1">
      <c r="B22" s="1086"/>
      <c r="C22" s="445"/>
      <c r="D22" s="139" t="s">
        <v>9</v>
      </c>
      <c r="E22" s="446"/>
      <c r="F22" s="1076"/>
      <c r="G22" s="1077"/>
      <c r="H22" s="1078"/>
      <c r="I22" s="445"/>
      <c r="J22" s="436" t="s">
        <v>9</v>
      </c>
      <c r="K22" s="446"/>
      <c r="L22" s="445"/>
      <c r="M22" s="436" t="s">
        <v>9</v>
      </c>
      <c r="N22" s="446"/>
      <c r="O22" s="1"/>
      <c r="P22" s="139"/>
      <c r="Q22" s="1"/>
      <c r="R22" s="1"/>
      <c r="S22" s="139"/>
      <c r="T22" s="1"/>
      <c r="U22" s="1"/>
      <c r="V22" s="1065"/>
      <c r="W22" s="1059"/>
      <c r="X22" s="1059"/>
      <c r="Y22" s="1056"/>
      <c r="Z22" s="1068"/>
      <c r="AA22" s="1056"/>
      <c r="AB22" s="1059"/>
      <c r="AC22" s="1059"/>
      <c r="AD22" s="1083"/>
    </row>
    <row r="23" spans="2:30" ht="13.5" customHeight="1" thickBot="1">
      <c r="B23" s="1087"/>
      <c r="C23" s="447"/>
      <c r="D23" s="451" t="s">
        <v>9</v>
      </c>
      <c r="E23" s="449"/>
      <c r="F23" s="1079"/>
      <c r="G23" s="1080"/>
      <c r="H23" s="1081"/>
      <c r="I23" s="447"/>
      <c r="J23" s="451" t="s">
        <v>9</v>
      </c>
      <c r="K23" s="449"/>
      <c r="L23" s="447"/>
      <c r="M23" s="451" t="s">
        <v>9</v>
      </c>
      <c r="N23" s="449"/>
      <c r="O23" s="1"/>
      <c r="P23" s="139"/>
      <c r="Q23" s="1"/>
      <c r="R23" s="1"/>
      <c r="S23" s="139"/>
      <c r="T23" s="1"/>
      <c r="U23" s="448"/>
      <c r="V23" s="1066"/>
      <c r="W23" s="1060"/>
      <c r="X23" s="1060"/>
      <c r="Y23" s="1057"/>
      <c r="Z23" s="1069"/>
      <c r="AA23" s="1057"/>
      <c r="AB23" s="1060"/>
      <c r="AC23" s="1060"/>
      <c r="AD23" s="1084"/>
    </row>
    <row r="24" spans="2:30" ht="12.75" customHeight="1">
      <c r="B24" s="1085" t="s">
        <v>324</v>
      </c>
      <c r="C24" s="442"/>
      <c r="D24" s="450" t="s">
        <v>9</v>
      </c>
      <c r="E24" s="444"/>
      <c r="F24" s="442">
        <v>5</v>
      </c>
      <c r="G24" s="450" t="s">
        <v>9</v>
      </c>
      <c r="H24" s="444">
        <v>9</v>
      </c>
      <c r="I24" s="1073"/>
      <c r="J24" s="1074"/>
      <c r="K24" s="1075"/>
      <c r="L24" s="442">
        <v>5</v>
      </c>
      <c r="M24" s="450" t="s">
        <v>9</v>
      </c>
      <c r="N24" s="444">
        <v>5</v>
      </c>
      <c r="O24" s="1"/>
      <c r="P24" s="139"/>
      <c r="Q24" s="1"/>
      <c r="R24" s="1"/>
      <c r="S24" s="139"/>
      <c r="T24" s="1"/>
      <c r="U24" s="443"/>
      <c r="V24" s="1064">
        <f>W24+X24+Y24</f>
        <v>3</v>
      </c>
      <c r="W24" s="1058">
        <v>1</v>
      </c>
      <c r="X24" s="1058">
        <v>1</v>
      </c>
      <c r="Y24" s="1055">
        <v>1</v>
      </c>
      <c r="Z24" s="1067">
        <f>L24+L25+L26+I24+I25+I26+F26+F25+F24+C26+C25+C24</f>
        <v>26</v>
      </c>
      <c r="AA24" s="1055" t="s">
        <v>9</v>
      </c>
      <c r="AB24" s="1058">
        <f>E24+E25+E26+H24+H25+H26+K24+K25+K26+N24+N25+N26</f>
        <v>19</v>
      </c>
      <c r="AC24" s="1058">
        <f>W24*2+X24</f>
        <v>3</v>
      </c>
      <c r="AD24" s="1082"/>
    </row>
    <row r="25" spans="2:30" ht="12.75" customHeight="1">
      <c r="B25" s="1086"/>
      <c r="C25" s="445"/>
      <c r="D25" s="139" t="s">
        <v>9</v>
      </c>
      <c r="E25" s="446"/>
      <c r="F25" s="445"/>
      <c r="G25" s="436" t="s">
        <v>9</v>
      </c>
      <c r="H25" s="446"/>
      <c r="I25" s="1076"/>
      <c r="J25" s="1077"/>
      <c r="K25" s="1078"/>
      <c r="L25" s="445">
        <v>16</v>
      </c>
      <c r="M25" s="436" t="s">
        <v>9</v>
      </c>
      <c r="N25" s="446">
        <v>5</v>
      </c>
      <c r="O25" s="1"/>
      <c r="P25" s="139"/>
      <c r="Q25" s="1"/>
      <c r="R25" s="1"/>
      <c r="S25" s="139"/>
      <c r="T25" s="1"/>
      <c r="U25" s="1"/>
      <c r="V25" s="1065"/>
      <c r="W25" s="1059"/>
      <c r="X25" s="1059"/>
      <c r="Y25" s="1056"/>
      <c r="Z25" s="1068"/>
      <c r="AA25" s="1056"/>
      <c r="AB25" s="1059"/>
      <c r="AC25" s="1059"/>
      <c r="AD25" s="1083"/>
    </row>
    <row r="26" spans="2:30" ht="13.5" customHeight="1" thickBot="1">
      <c r="B26" s="1087"/>
      <c r="C26" s="447"/>
      <c r="D26" s="451" t="s">
        <v>9</v>
      </c>
      <c r="E26" s="449"/>
      <c r="F26" s="447"/>
      <c r="G26" s="451" t="s">
        <v>9</v>
      </c>
      <c r="H26" s="449"/>
      <c r="I26" s="1079"/>
      <c r="J26" s="1080"/>
      <c r="K26" s="1081"/>
      <c r="L26" s="445"/>
      <c r="M26" s="139" t="s">
        <v>9</v>
      </c>
      <c r="N26" s="446"/>
      <c r="O26" s="1"/>
      <c r="P26" s="139"/>
      <c r="Q26" s="1"/>
      <c r="R26" s="1"/>
      <c r="S26" s="139"/>
      <c r="T26" s="1"/>
      <c r="U26" s="448"/>
      <c r="V26" s="1066"/>
      <c r="W26" s="1060"/>
      <c r="X26" s="1060"/>
      <c r="Y26" s="1057"/>
      <c r="Z26" s="1069"/>
      <c r="AA26" s="1057"/>
      <c r="AB26" s="1060"/>
      <c r="AC26" s="1060"/>
      <c r="AD26" s="1084"/>
    </row>
    <row r="27" spans="2:30" ht="12.75" customHeight="1">
      <c r="B27" s="1085" t="s">
        <v>340</v>
      </c>
      <c r="C27" s="442">
        <v>7</v>
      </c>
      <c r="D27" s="450" t="s">
        <v>9</v>
      </c>
      <c r="E27" s="444">
        <v>12</v>
      </c>
      <c r="F27" s="442">
        <v>4</v>
      </c>
      <c r="G27" s="450" t="s">
        <v>9</v>
      </c>
      <c r="H27" s="444">
        <v>3</v>
      </c>
      <c r="I27" s="442">
        <v>5</v>
      </c>
      <c r="J27" s="450" t="s">
        <v>9</v>
      </c>
      <c r="K27" s="443">
        <v>5</v>
      </c>
      <c r="L27" s="452"/>
      <c r="M27" s="453"/>
      <c r="N27" s="454"/>
      <c r="O27" s="1"/>
      <c r="P27" s="139"/>
      <c r="Q27" s="1"/>
      <c r="R27" s="1"/>
      <c r="S27" s="139"/>
      <c r="T27" s="1"/>
      <c r="U27" s="443"/>
      <c r="V27" s="1064">
        <f>W27+X27+Y27</f>
        <v>4</v>
      </c>
      <c r="W27" s="1058">
        <v>1</v>
      </c>
      <c r="X27" s="1058">
        <v>1</v>
      </c>
      <c r="Y27" s="1055">
        <v>2</v>
      </c>
      <c r="Z27" s="1067">
        <f>L27+L28+L29+I27+I28+I29+F29+F28+F27+C29+C28+C27</f>
        <v>21</v>
      </c>
      <c r="AA27" s="1055" t="s">
        <v>9</v>
      </c>
      <c r="AB27" s="1058">
        <f>E27+E28+E29+H27+H28+H29+K27+K28+K29+N27+N28+N29</f>
        <v>36</v>
      </c>
      <c r="AC27" s="1058">
        <f>W27*2+X27</f>
        <v>3</v>
      </c>
      <c r="AD27" s="1082"/>
    </row>
    <row r="28" spans="2:30" ht="12.75" customHeight="1">
      <c r="B28" s="1086"/>
      <c r="C28" s="445"/>
      <c r="D28" s="139" t="s">
        <v>9</v>
      </c>
      <c r="E28" s="446"/>
      <c r="F28" s="445"/>
      <c r="G28" s="436" t="s">
        <v>9</v>
      </c>
      <c r="H28" s="446"/>
      <c r="I28" s="445">
        <v>5</v>
      </c>
      <c r="J28" s="436" t="s">
        <v>9</v>
      </c>
      <c r="K28" s="436">
        <v>16</v>
      </c>
      <c r="L28" s="455"/>
      <c r="M28" s="456"/>
      <c r="N28" s="457"/>
      <c r="O28" s="1"/>
      <c r="P28" s="139"/>
      <c r="Q28" s="1"/>
      <c r="R28" s="1"/>
      <c r="S28" s="139"/>
      <c r="T28" s="1"/>
      <c r="U28" s="1"/>
      <c r="V28" s="1065"/>
      <c r="W28" s="1059"/>
      <c r="X28" s="1059"/>
      <c r="Y28" s="1056"/>
      <c r="Z28" s="1068"/>
      <c r="AA28" s="1056"/>
      <c r="AB28" s="1059"/>
      <c r="AC28" s="1059"/>
      <c r="AD28" s="1083"/>
    </row>
    <row r="29" spans="2:30" ht="13.5" customHeight="1" thickBot="1">
      <c r="B29" s="1087"/>
      <c r="C29" s="447"/>
      <c r="D29" s="451" t="s">
        <v>9</v>
      </c>
      <c r="E29" s="449"/>
      <c r="F29" s="447"/>
      <c r="G29" s="451" t="s">
        <v>9</v>
      </c>
      <c r="H29" s="449"/>
      <c r="I29" s="447"/>
      <c r="J29" s="451" t="s">
        <v>9</v>
      </c>
      <c r="K29" s="448"/>
      <c r="L29" s="458"/>
      <c r="M29" s="459"/>
      <c r="N29" s="460"/>
      <c r="O29" s="1"/>
      <c r="P29" s="139"/>
      <c r="Q29" s="1"/>
      <c r="R29" s="1"/>
      <c r="S29" s="139"/>
      <c r="T29" s="1"/>
      <c r="U29" s="448"/>
      <c r="V29" s="1066"/>
      <c r="W29" s="1060"/>
      <c r="X29" s="1060"/>
      <c r="Y29" s="1057"/>
      <c r="Z29" s="1069"/>
      <c r="AA29" s="1057"/>
      <c r="AB29" s="1060"/>
      <c r="AC29" s="1060"/>
      <c r="AD29" s="1084"/>
    </row>
    <row r="30" spans="22:28" ht="15">
      <c r="V30" s="486">
        <f>(V18+V21+V24+V27)/2</f>
        <v>6</v>
      </c>
      <c r="Z30" s="469">
        <f>Z27+Z24+Z21+Z18</f>
        <v>83</v>
      </c>
      <c r="AA30" s="469" t="e">
        <f>AA27+AA24+AA21+AA18</f>
        <v>#VALUE!</v>
      </c>
      <c r="AB30" s="469">
        <f>AB27+AB24+AB21+AB18</f>
        <v>83</v>
      </c>
    </row>
    <row r="31" ht="15.75" customHeight="1" thickBot="1"/>
    <row r="32" spans="2:30" ht="45.75" customHeight="1" thickBot="1">
      <c r="B32" s="465" t="s">
        <v>320</v>
      </c>
      <c r="C32" s="1044" t="s">
        <v>338</v>
      </c>
      <c r="D32" s="1045"/>
      <c r="E32" s="1049"/>
      <c r="F32" s="1044" t="s">
        <v>212</v>
      </c>
      <c r="G32" s="1045"/>
      <c r="H32" s="1049"/>
      <c r="I32" s="1044" t="s">
        <v>78</v>
      </c>
      <c r="J32" s="1045"/>
      <c r="K32" s="1049"/>
      <c r="L32" s="1044" t="s">
        <v>178</v>
      </c>
      <c r="M32" s="1045"/>
      <c r="N32" s="1049"/>
      <c r="O32" s="1054"/>
      <c r="P32" s="1054"/>
      <c r="Q32" s="1054"/>
      <c r="R32" s="1054"/>
      <c r="S32" s="1054"/>
      <c r="T32" s="1054"/>
      <c r="V32" s="470" t="s">
        <v>136</v>
      </c>
      <c r="W32" s="471" t="s">
        <v>137</v>
      </c>
      <c r="X32" s="471" t="s">
        <v>138</v>
      </c>
      <c r="Y32" s="472" t="s">
        <v>139</v>
      </c>
      <c r="Z32" s="1051" t="s">
        <v>140</v>
      </c>
      <c r="AA32" s="1052"/>
      <c r="AB32" s="1053"/>
      <c r="AC32" s="473" t="s">
        <v>141</v>
      </c>
      <c r="AD32" s="474" t="s">
        <v>142</v>
      </c>
    </row>
    <row r="33" spans="2:30" ht="12.75" customHeight="1">
      <c r="B33" s="1088" t="s">
        <v>338</v>
      </c>
      <c r="C33" s="452"/>
      <c r="D33" s="453"/>
      <c r="E33" s="454"/>
      <c r="F33" s="442">
        <v>11</v>
      </c>
      <c r="G33" s="450" t="s">
        <v>9</v>
      </c>
      <c r="H33" s="444">
        <v>6</v>
      </c>
      <c r="I33" s="442"/>
      <c r="J33" s="450" t="s">
        <v>9</v>
      </c>
      <c r="K33" s="444"/>
      <c r="L33" s="442">
        <v>11</v>
      </c>
      <c r="M33" s="450" t="s">
        <v>9</v>
      </c>
      <c r="N33" s="444">
        <v>4</v>
      </c>
      <c r="O33" s="1"/>
      <c r="P33" s="139"/>
      <c r="Q33" s="1"/>
      <c r="R33" s="1"/>
      <c r="S33" s="139"/>
      <c r="T33" s="1"/>
      <c r="U33" s="443"/>
      <c r="V33" s="1064">
        <f>W33+X33+Y33</f>
        <v>3</v>
      </c>
      <c r="W33" s="1058">
        <v>3</v>
      </c>
      <c r="X33" s="1058"/>
      <c r="Y33" s="1055"/>
      <c r="Z33" s="1067">
        <f>L33+L34+L35+I33+I34+I35+F35+F34+F33+C35+C34+C33</f>
        <v>38</v>
      </c>
      <c r="AA33" s="1055" t="s">
        <v>9</v>
      </c>
      <c r="AB33" s="1058">
        <f>E33+E34+E35+H33+H34+H35+K33+K34+K35+N33+N34+N35</f>
        <v>19</v>
      </c>
      <c r="AC33" s="1058">
        <f>W33*2+X33</f>
        <v>6</v>
      </c>
      <c r="AD33" s="1070"/>
    </row>
    <row r="34" spans="2:30" ht="12.75" customHeight="1">
      <c r="B34" s="1089"/>
      <c r="C34" s="455"/>
      <c r="D34" s="456"/>
      <c r="E34" s="457"/>
      <c r="F34" s="445"/>
      <c r="G34" s="139" t="s">
        <v>9</v>
      </c>
      <c r="H34" s="446"/>
      <c r="I34" s="445"/>
      <c r="J34" s="139" t="s">
        <v>9</v>
      </c>
      <c r="K34" s="446"/>
      <c r="L34" s="445">
        <v>16</v>
      </c>
      <c r="M34" s="139" t="s">
        <v>9</v>
      </c>
      <c r="N34" s="446">
        <v>9</v>
      </c>
      <c r="O34" s="1"/>
      <c r="P34" s="139"/>
      <c r="Q34" s="1"/>
      <c r="R34" s="1"/>
      <c r="S34" s="139"/>
      <c r="T34" s="1"/>
      <c r="U34" s="1"/>
      <c r="V34" s="1065"/>
      <c r="W34" s="1059"/>
      <c r="X34" s="1059"/>
      <c r="Y34" s="1056"/>
      <c r="Z34" s="1068"/>
      <c r="AA34" s="1056"/>
      <c r="AB34" s="1059"/>
      <c r="AC34" s="1059"/>
      <c r="AD34" s="1071"/>
    </row>
    <row r="35" spans="2:30" ht="13.5" customHeight="1" thickBot="1">
      <c r="B35" s="1090"/>
      <c r="C35" s="455"/>
      <c r="D35" s="456"/>
      <c r="E35" s="457"/>
      <c r="F35" s="447"/>
      <c r="G35" s="451" t="s">
        <v>9</v>
      </c>
      <c r="H35" s="449"/>
      <c r="I35" s="447"/>
      <c r="J35" s="451" t="s">
        <v>9</v>
      </c>
      <c r="K35" s="449"/>
      <c r="L35" s="447"/>
      <c r="M35" s="451" t="s">
        <v>9</v>
      </c>
      <c r="N35" s="449"/>
      <c r="O35" s="1"/>
      <c r="P35" s="139"/>
      <c r="Q35" s="1"/>
      <c r="R35" s="1"/>
      <c r="S35" s="139"/>
      <c r="T35" s="1"/>
      <c r="U35" s="448"/>
      <c r="V35" s="1066"/>
      <c r="W35" s="1060"/>
      <c r="X35" s="1060"/>
      <c r="Y35" s="1057"/>
      <c r="Z35" s="1069"/>
      <c r="AA35" s="1057"/>
      <c r="AB35" s="1060"/>
      <c r="AC35" s="1060"/>
      <c r="AD35" s="1072"/>
    </row>
    <row r="36" spans="2:30" ht="12.75" customHeight="1">
      <c r="B36" s="1088" t="s">
        <v>212</v>
      </c>
      <c r="C36" s="442">
        <v>6</v>
      </c>
      <c r="D36" s="450" t="s">
        <v>9</v>
      </c>
      <c r="E36" s="444">
        <v>11</v>
      </c>
      <c r="F36" s="1073"/>
      <c r="G36" s="1074"/>
      <c r="H36" s="1075"/>
      <c r="I36" s="442">
        <v>3</v>
      </c>
      <c r="J36" s="450" t="s">
        <v>9</v>
      </c>
      <c r="K36" s="444">
        <v>11</v>
      </c>
      <c r="L36" s="442"/>
      <c r="M36" s="450" t="s">
        <v>9</v>
      </c>
      <c r="N36" s="444"/>
      <c r="O36" s="1"/>
      <c r="P36" s="139"/>
      <c r="Q36" s="1"/>
      <c r="R36" s="1"/>
      <c r="S36" s="139"/>
      <c r="T36" s="1"/>
      <c r="U36" s="443"/>
      <c r="V36" s="1064">
        <f>W36+X36+Y36</f>
        <v>2</v>
      </c>
      <c r="W36" s="1058"/>
      <c r="X36" s="1058"/>
      <c r="Y36" s="1055">
        <v>2</v>
      </c>
      <c r="Z36" s="1067">
        <f>L36+L37+L38+I36+I37+I38+F38+F37+F36+C38+C37+C36</f>
        <v>9</v>
      </c>
      <c r="AA36" s="1055" t="s">
        <v>9</v>
      </c>
      <c r="AB36" s="1058">
        <f>E36+E37+E38+H36+H37+H38+K36+K37+K38+N36+N37+N38</f>
        <v>22</v>
      </c>
      <c r="AC36" s="1058">
        <f>W36*2+X36</f>
        <v>0</v>
      </c>
      <c r="AD36" s="1082"/>
    </row>
    <row r="37" spans="2:30" ht="12.75" customHeight="1">
      <c r="B37" s="1089"/>
      <c r="C37" s="445"/>
      <c r="D37" s="139" t="s">
        <v>9</v>
      </c>
      <c r="E37" s="446"/>
      <c r="F37" s="1076"/>
      <c r="G37" s="1077"/>
      <c r="H37" s="1078"/>
      <c r="I37" s="445"/>
      <c r="J37" s="436" t="s">
        <v>9</v>
      </c>
      <c r="K37" s="446"/>
      <c r="L37" s="445"/>
      <c r="M37" s="436" t="s">
        <v>9</v>
      </c>
      <c r="N37" s="446"/>
      <c r="O37" s="1"/>
      <c r="P37" s="139"/>
      <c r="Q37" s="1"/>
      <c r="R37" s="1"/>
      <c r="S37" s="139"/>
      <c r="T37" s="1"/>
      <c r="U37" s="1"/>
      <c r="V37" s="1065"/>
      <c r="W37" s="1059"/>
      <c r="X37" s="1059"/>
      <c r="Y37" s="1056"/>
      <c r="Z37" s="1068"/>
      <c r="AA37" s="1056"/>
      <c r="AB37" s="1059"/>
      <c r="AC37" s="1059"/>
      <c r="AD37" s="1083"/>
    </row>
    <row r="38" spans="2:30" ht="13.5" customHeight="1" thickBot="1">
      <c r="B38" s="1090"/>
      <c r="C38" s="447"/>
      <c r="D38" s="451" t="s">
        <v>9</v>
      </c>
      <c r="E38" s="449"/>
      <c r="F38" s="1079"/>
      <c r="G38" s="1080"/>
      <c r="H38" s="1081"/>
      <c r="I38" s="447"/>
      <c r="J38" s="451" t="s">
        <v>9</v>
      </c>
      <c r="K38" s="449"/>
      <c r="L38" s="447"/>
      <c r="M38" s="451" t="s">
        <v>9</v>
      </c>
      <c r="N38" s="449"/>
      <c r="O38" s="1"/>
      <c r="P38" s="139"/>
      <c r="Q38" s="1"/>
      <c r="R38" s="1"/>
      <c r="S38" s="139"/>
      <c r="T38" s="1"/>
      <c r="U38" s="448"/>
      <c r="V38" s="1066"/>
      <c r="W38" s="1060"/>
      <c r="X38" s="1060"/>
      <c r="Y38" s="1057"/>
      <c r="Z38" s="1069"/>
      <c r="AA38" s="1057"/>
      <c r="AB38" s="1060"/>
      <c r="AC38" s="1060"/>
      <c r="AD38" s="1084"/>
    </row>
    <row r="39" spans="2:30" ht="12.75" customHeight="1">
      <c r="B39" s="1088" t="s">
        <v>78</v>
      </c>
      <c r="C39" s="442"/>
      <c r="D39" s="450" t="s">
        <v>9</v>
      </c>
      <c r="E39" s="444"/>
      <c r="F39" s="442">
        <v>11</v>
      </c>
      <c r="G39" s="450" t="s">
        <v>9</v>
      </c>
      <c r="H39" s="444">
        <v>3</v>
      </c>
      <c r="I39" s="1073"/>
      <c r="J39" s="1074"/>
      <c r="K39" s="1075"/>
      <c r="L39" s="442">
        <v>13</v>
      </c>
      <c r="M39" s="450" t="s">
        <v>9</v>
      </c>
      <c r="N39" s="444">
        <v>7</v>
      </c>
      <c r="O39" s="1"/>
      <c r="P39" s="139"/>
      <c r="Q39" s="1"/>
      <c r="R39" s="1"/>
      <c r="S39" s="139"/>
      <c r="T39" s="1"/>
      <c r="U39" s="443"/>
      <c r="V39" s="1064">
        <f>W39+X39+Y39</f>
        <v>3</v>
      </c>
      <c r="W39" s="1058">
        <v>3</v>
      </c>
      <c r="X39" s="1058"/>
      <c r="Y39" s="1055"/>
      <c r="Z39" s="1067">
        <f>L39+L40+L41+I39+I40+I41+F41+F40+F39+C41+C40+C39</f>
        <v>35</v>
      </c>
      <c r="AA39" s="1055" t="s">
        <v>9</v>
      </c>
      <c r="AB39" s="1058">
        <f>E39+E40+E41+H39+H40+H41+K39+K40+K41+N39+N40+N41</f>
        <v>14</v>
      </c>
      <c r="AC39" s="1058">
        <f>W39*2+X39</f>
        <v>6</v>
      </c>
      <c r="AD39" s="1082"/>
    </row>
    <row r="40" spans="2:30" ht="12.75" customHeight="1">
      <c r="B40" s="1089"/>
      <c r="C40" s="445"/>
      <c r="D40" s="139" t="s">
        <v>9</v>
      </c>
      <c r="E40" s="446"/>
      <c r="F40" s="445"/>
      <c r="G40" s="436" t="s">
        <v>9</v>
      </c>
      <c r="H40" s="446"/>
      <c r="I40" s="1076"/>
      <c r="J40" s="1077"/>
      <c r="K40" s="1078"/>
      <c r="L40" s="445">
        <v>11</v>
      </c>
      <c r="M40" s="436" t="s">
        <v>9</v>
      </c>
      <c r="N40" s="446">
        <v>4</v>
      </c>
      <c r="O40" s="1"/>
      <c r="P40" s="139"/>
      <c r="Q40" s="1"/>
      <c r="R40" s="1"/>
      <c r="S40" s="139"/>
      <c r="T40" s="1"/>
      <c r="U40" s="1"/>
      <c r="V40" s="1065"/>
      <c r="W40" s="1059"/>
      <c r="X40" s="1059"/>
      <c r="Y40" s="1056"/>
      <c r="Z40" s="1068"/>
      <c r="AA40" s="1056"/>
      <c r="AB40" s="1059"/>
      <c r="AC40" s="1059"/>
      <c r="AD40" s="1083"/>
    </row>
    <row r="41" spans="2:30" ht="13.5" customHeight="1" thickBot="1">
      <c r="B41" s="1090"/>
      <c r="C41" s="447"/>
      <c r="D41" s="451" t="s">
        <v>9</v>
      </c>
      <c r="E41" s="449"/>
      <c r="F41" s="447"/>
      <c r="G41" s="451" t="s">
        <v>9</v>
      </c>
      <c r="H41" s="449"/>
      <c r="I41" s="1079"/>
      <c r="J41" s="1080"/>
      <c r="K41" s="1081"/>
      <c r="L41" s="445"/>
      <c r="M41" s="139" t="s">
        <v>9</v>
      </c>
      <c r="N41" s="446"/>
      <c r="O41" s="1"/>
      <c r="P41" s="139"/>
      <c r="Q41" s="1"/>
      <c r="R41" s="1"/>
      <c r="S41" s="139"/>
      <c r="T41" s="1"/>
      <c r="U41" s="448"/>
      <c r="V41" s="1066"/>
      <c r="W41" s="1060"/>
      <c r="X41" s="1060"/>
      <c r="Y41" s="1057"/>
      <c r="Z41" s="1069"/>
      <c r="AA41" s="1057"/>
      <c r="AB41" s="1060"/>
      <c r="AC41" s="1060"/>
      <c r="AD41" s="1084"/>
    </row>
    <row r="42" spans="2:30" ht="12.75" customHeight="1">
      <c r="B42" s="1088" t="s">
        <v>178</v>
      </c>
      <c r="C42" s="442">
        <v>4</v>
      </c>
      <c r="D42" s="450" t="s">
        <v>9</v>
      </c>
      <c r="E42" s="444">
        <v>11</v>
      </c>
      <c r="F42" s="442"/>
      <c r="G42" s="450" t="s">
        <v>9</v>
      </c>
      <c r="H42" s="444"/>
      <c r="I42" s="442">
        <v>7</v>
      </c>
      <c r="J42" s="450" t="s">
        <v>9</v>
      </c>
      <c r="K42" s="443">
        <v>13</v>
      </c>
      <c r="L42" s="452"/>
      <c r="M42" s="453"/>
      <c r="N42" s="454"/>
      <c r="O42" s="1"/>
      <c r="P42" s="139"/>
      <c r="Q42" s="1"/>
      <c r="R42" s="1"/>
      <c r="S42" s="139"/>
      <c r="T42" s="1"/>
      <c r="U42" s="443"/>
      <c r="V42" s="1064">
        <f>W42+X42+Y42</f>
        <v>4</v>
      </c>
      <c r="W42" s="1058"/>
      <c r="X42" s="1058"/>
      <c r="Y42" s="1055">
        <v>4</v>
      </c>
      <c r="Z42" s="1067">
        <f>L42+L43+L44+I42+I43+I44+F44+F43+F42+C44+C43+C42</f>
        <v>24</v>
      </c>
      <c r="AA42" s="1055" t="s">
        <v>9</v>
      </c>
      <c r="AB42" s="1058">
        <f>E42+E43+E44+H42+H43+H44+K42+K43+K44+N42+N43+N44</f>
        <v>51</v>
      </c>
      <c r="AC42" s="1058">
        <f>W42*2+X42</f>
        <v>0</v>
      </c>
      <c r="AD42" s="1082"/>
    </row>
    <row r="43" spans="2:30" ht="12.75" customHeight="1">
      <c r="B43" s="1089"/>
      <c r="C43" s="445">
        <v>9</v>
      </c>
      <c r="D43" s="139" t="s">
        <v>9</v>
      </c>
      <c r="E43" s="446">
        <v>16</v>
      </c>
      <c r="F43" s="445"/>
      <c r="G43" s="436" t="s">
        <v>9</v>
      </c>
      <c r="H43" s="446"/>
      <c r="I43" s="445">
        <v>4</v>
      </c>
      <c r="J43" s="436" t="s">
        <v>9</v>
      </c>
      <c r="K43" s="436">
        <v>11</v>
      </c>
      <c r="L43" s="455"/>
      <c r="M43" s="456"/>
      <c r="N43" s="457"/>
      <c r="O43" s="1"/>
      <c r="P43" s="139"/>
      <c r="Q43" s="1"/>
      <c r="R43" s="1"/>
      <c r="S43" s="139"/>
      <c r="T43" s="1"/>
      <c r="U43" s="1"/>
      <c r="V43" s="1065"/>
      <c r="W43" s="1059"/>
      <c r="X43" s="1059"/>
      <c r="Y43" s="1056"/>
      <c r="Z43" s="1068"/>
      <c r="AA43" s="1056"/>
      <c r="AB43" s="1059"/>
      <c r="AC43" s="1059"/>
      <c r="AD43" s="1083"/>
    </row>
    <row r="44" spans="2:30" ht="13.5" customHeight="1" thickBot="1">
      <c r="B44" s="1090"/>
      <c r="C44" s="447"/>
      <c r="D44" s="451" t="s">
        <v>9</v>
      </c>
      <c r="E44" s="449"/>
      <c r="F44" s="447"/>
      <c r="G44" s="451" t="s">
        <v>9</v>
      </c>
      <c r="H44" s="449"/>
      <c r="I44" s="447"/>
      <c r="J44" s="451" t="s">
        <v>9</v>
      </c>
      <c r="K44" s="448"/>
      <c r="L44" s="458"/>
      <c r="M44" s="459"/>
      <c r="N44" s="460"/>
      <c r="O44" s="1"/>
      <c r="P44" s="139"/>
      <c r="Q44" s="1"/>
      <c r="R44" s="1"/>
      <c r="S44" s="139"/>
      <c r="T44" s="1"/>
      <c r="U44" s="448"/>
      <c r="V44" s="1066"/>
      <c r="W44" s="1060"/>
      <c r="X44" s="1060"/>
      <c r="Y44" s="1057"/>
      <c r="Z44" s="1069"/>
      <c r="AA44" s="1057"/>
      <c r="AB44" s="1060"/>
      <c r="AC44" s="1060"/>
      <c r="AD44" s="1084"/>
    </row>
    <row r="45" spans="22:28" ht="15">
      <c r="V45" s="486">
        <f>(V33+V36+V39+V42)/2</f>
        <v>6</v>
      </c>
      <c r="Z45" s="469">
        <f>Z42+Z39+Z36+Z33</f>
        <v>106</v>
      </c>
      <c r="AA45" s="469" t="e">
        <f>AA42+AA39+AA36+AA33</f>
        <v>#VALUE!</v>
      </c>
      <c r="AB45" s="469">
        <f>AB42+AB39+AB36+AB33</f>
        <v>106</v>
      </c>
    </row>
    <row r="46" ht="15.75" thickBot="1">
      <c r="V46" s="486"/>
    </row>
    <row r="47" spans="2:30" ht="45.75" customHeight="1" thickBot="1">
      <c r="B47" s="465" t="s">
        <v>503</v>
      </c>
      <c r="C47" s="1044" t="s">
        <v>703</v>
      </c>
      <c r="D47" s="1045"/>
      <c r="E47" s="1049"/>
      <c r="F47" s="1044" t="s">
        <v>315</v>
      </c>
      <c r="G47" s="1045"/>
      <c r="H47" s="1049"/>
      <c r="I47" s="1044" t="s">
        <v>681</v>
      </c>
      <c r="J47" s="1045"/>
      <c r="K47" s="1049"/>
      <c r="L47" s="1044" t="s">
        <v>675</v>
      </c>
      <c r="M47" s="1045"/>
      <c r="N47" s="1049"/>
      <c r="O47" s="1054"/>
      <c r="P47" s="1054"/>
      <c r="Q47" s="1054"/>
      <c r="R47" s="1054"/>
      <c r="S47" s="1054"/>
      <c r="T47" s="1054"/>
      <c r="V47" s="470" t="s">
        <v>136</v>
      </c>
      <c r="W47" s="471" t="s">
        <v>137</v>
      </c>
      <c r="X47" s="471" t="s">
        <v>138</v>
      </c>
      <c r="Y47" s="472" t="s">
        <v>139</v>
      </c>
      <c r="Z47" s="1051" t="s">
        <v>140</v>
      </c>
      <c r="AA47" s="1052"/>
      <c r="AB47" s="1053"/>
      <c r="AC47" s="473" t="s">
        <v>141</v>
      </c>
      <c r="AD47" s="474" t="s">
        <v>142</v>
      </c>
    </row>
    <row r="48" spans="2:30" ht="12.75" customHeight="1">
      <c r="B48" s="1091" t="s">
        <v>703</v>
      </c>
      <c r="C48" s="452"/>
      <c r="D48" s="453"/>
      <c r="E48" s="454"/>
      <c r="F48" s="442">
        <v>8</v>
      </c>
      <c r="G48" s="450" t="s">
        <v>9</v>
      </c>
      <c r="H48" s="444">
        <v>9</v>
      </c>
      <c r="I48" s="442">
        <v>11</v>
      </c>
      <c r="J48" s="450" t="s">
        <v>9</v>
      </c>
      <c r="K48" s="444">
        <v>17</v>
      </c>
      <c r="L48" s="442">
        <v>12</v>
      </c>
      <c r="M48" s="450" t="s">
        <v>9</v>
      </c>
      <c r="N48" s="444">
        <v>6</v>
      </c>
      <c r="O48" s="1"/>
      <c r="P48" s="139"/>
      <c r="Q48" s="1"/>
      <c r="R48" s="1"/>
      <c r="S48" s="139"/>
      <c r="T48" s="1"/>
      <c r="U48" s="443"/>
      <c r="V48" s="1064">
        <f>W48+X48+Y48</f>
        <v>3</v>
      </c>
      <c r="W48" s="1058">
        <v>1</v>
      </c>
      <c r="X48" s="1058"/>
      <c r="Y48" s="1055">
        <v>2</v>
      </c>
      <c r="Z48" s="1067">
        <f>L48+L49+L50+I48+I49+I50+F50+F49+F48+C50+C49+C48</f>
        <v>31</v>
      </c>
      <c r="AA48" s="1055" t="s">
        <v>9</v>
      </c>
      <c r="AB48" s="1058">
        <f>E48+E49+E50+H48+H49+H50+K48+K49+K50+N48+N49+N50</f>
        <v>32</v>
      </c>
      <c r="AC48" s="1058">
        <f>W48*2+X48</f>
        <v>2</v>
      </c>
      <c r="AD48" s="1070"/>
    </row>
    <row r="49" spans="2:30" ht="12.75" customHeight="1">
      <c r="B49" s="1092"/>
      <c r="C49" s="455"/>
      <c r="D49" s="456"/>
      <c r="E49" s="457"/>
      <c r="F49" s="445"/>
      <c r="G49" s="139" t="s">
        <v>9</v>
      </c>
      <c r="H49" s="446"/>
      <c r="I49" s="445"/>
      <c r="J49" s="139" t="s">
        <v>9</v>
      </c>
      <c r="K49" s="446"/>
      <c r="L49" s="445"/>
      <c r="M49" s="139" t="s">
        <v>9</v>
      </c>
      <c r="N49" s="446"/>
      <c r="O49" s="1"/>
      <c r="P49" s="139"/>
      <c r="Q49" s="1"/>
      <c r="R49" s="1"/>
      <c r="S49" s="139"/>
      <c r="T49" s="1"/>
      <c r="U49" s="1"/>
      <c r="V49" s="1065"/>
      <c r="W49" s="1059"/>
      <c r="X49" s="1059"/>
      <c r="Y49" s="1056"/>
      <c r="Z49" s="1068"/>
      <c r="AA49" s="1056"/>
      <c r="AB49" s="1059"/>
      <c r="AC49" s="1059"/>
      <c r="AD49" s="1071"/>
    </row>
    <row r="50" spans="2:30" ht="13.5" customHeight="1" thickBot="1">
      <c r="B50" s="1093"/>
      <c r="C50" s="455"/>
      <c r="D50" s="456"/>
      <c r="E50" s="457"/>
      <c r="F50" s="447"/>
      <c r="G50" s="451" t="s">
        <v>9</v>
      </c>
      <c r="H50" s="449"/>
      <c r="I50" s="447"/>
      <c r="J50" s="451" t="s">
        <v>9</v>
      </c>
      <c r="K50" s="449"/>
      <c r="L50" s="447"/>
      <c r="M50" s="451" t="s">
        <v>9</v>
      </c>
      <c r="N50" s="449"/>
      <c r="O50" s="1"/>
      <c r="P50" s="139"/>
      <c r="Q50" s="1"/>
      <c r="R50" s="1"/>
      <c r="S50" s="139"/>
      <c r="T50" s="1"/>
      <c r="U50" s="448"/>
      <c r="V50" s="1066"/>
      <c r="W50" s="1060"/>
      <c r="X50" s="1060"/>
      <c r="Y50" s="1057"/>
      <c r="Z50" s="1069"/>
      <c r="AA50" s="1057"/>
      <c r="AB50" s="1060"/>
      <c r="AC50" s="1060"/>
      <c r="AD50" s="1072"/>
    </row>
    <row r="51" spans="2:30" ht="12.75" customHeight="1">
      <c r="B51" s="1091" t="s">
        <v>315</v>
      </c>
      <c r="C51" s="442">
        <v>9</v>
      </c>
      <c r="D51" s="450" t="s">
        <v>9</v>
      </c>
      <c r="E51" s="444">
        <v>8</v>
      </c>
      <c r="F51" s="1073"/>
      <c r="G51" s="1074"/>
      <c r="H51" s="1075"/>
      <c r="I51" s="442">
        <v>16</v>
      </c>
      <c r="J51" s="450" t="s">
        <v>9</v>
      </c>
      <c r="K51" s="444">
        <v>13</v>
      </c>
      <c r="L51" s="442">
        <v>9</v>
      </c>
      <c r="M51" s="450" t="s">
        <v>9</v>
      </c>
      <c r="N51" s="444">
        <v>6</v>
      </c>
      <c r="O51" s="1"/>
      <c r="P51" s="139"/>
      <c r="Q51" s="1"/>
      <c r="R51" s="1"/>
      <c r="S51" s="139"/>
      <c r="T51" s="1"/>
      <c r="U51" s="443"/>
      <c r="V51" s="1064">
        <f>W51+X51+Y51</f>
        <v>4</v>
      </c>
      <c r="W51" s="1058">
        <v>3</v>
      </c>
      <c r="X51" s="1058">
        <v>1</v>
      </c>
      <c r="Y51" s="1055"/>
      <c r="Z51" s="1067">
        <f>L51+L52+L53+I51+I52+I53+F53+F52+F51+C53+C52+C51</f>
        <v>42</v>
      </c>
      <c r="AA51" s="1055" t="s">
        <v>9</v>
      </c>
      <c r="AB51" s="1058">
        <f>E51+E52+E53+H51+H52+H53+K51+K52+K53+N51+N52+N53</f>
        <v>35</v>
      </c>
      <c r="AC51" s="1058">
        <f>W51*2+X51</f>
        <v>7</v>
      </c>
      <c r="AD51" s="1082"/>
    </row>
    <row r="52" spans="2:30" ht="12.75" customHeight="1">
      <c r="B52" s="1092"/>
      <c r="C52" s="445"/>
      <c r="D52" s="139" t="s">
        <v>9</v>
      </c>
      <c r="E52" s="446"/>
      <c r="F52" s="1076"/>
      <c r="G52" s="1077"/>
      <c r="H52" s="1078"/>
      <c r="I52" s="445"/>
      <c r="J52" s="436" t="s">
        <v>9</v>
      </c>
      <c r="K52" s="446"/>
      <c r="L52" s="445">
        <v>8</v>
      </c>
      <c r="M52" s="436" t="s">
        <v>9</v>
      </c>
      <c r="N52" s="446">
        <v>8</v>
      </c>
      <c r="O52" s="1"/>
      <c r="P52" s="139"/>
      <c r="Q52" s="1"/>
      <c r="R52" s="1"/>
      <c r="S52" s="139"/>
      <c r="T52" s="1"/>
      <c r="U52" s="1"/>
      <c r="V52" s="1065"/>
      <c r="W52" s="1059"/>
      <c r="X52" s="1059"/>
      <c r="Y52" s="1056"/>
      <c r="Z52" s="1068"/>
      <c r="AA52" s="1056"/>
      <c r="AB52" s="1059"/>
      <c r="AC52" s="1059"/>
      <c r="AD52" s="1083"/>
    </row>
    <row r="53" spans="2:30" ht="13.5" customHeight="1" thickBot="1">
      <c r="B53" s="1093"/>
      <c r="C53" s="447"/>
      <c r="D53" s="451" t="s">
        <v>9</v>
      </c>
      <c r="E53" s="449"/>
      <c r="F53" s="1079"/>
      <c r="G53" s="1080"/>
      <c r="H53" s="1081"/>
      <c r="I53" s="447"/>
      <c r="J53" s="451" t="s">
        <v>9</v>
      </c>
      <c r="K53" s="449"/>
      <c r="L53" s="447"/>
      <c r="M53" s="451" t="s">
        <v>9</v>
      </c>
      <c r="N53" s="449"/>
      <c r="O53" s="1"/>
      <c r="P53" s="139"/>
      <c r="Q53" s="1"/>
      <c r="R53" s="1"/>
      <c r="S53" s="139"/>
      <c r="T53" s="1"/>
      <c r="U53" s="448"/>
      <c r="V53" s="1066"/>
      <c r="W53" s="1060"/>
      <c r="X53" s="1060"/>
      <c r="Y53" s="1057"/>
      <c r="Z53" s="1069"/>
      <c r="AA53" s="1057"/>
      <c r="AB53" s="1060"/>
      <c r="AC53" s="1060"/>
      <c r="AD53" s="1084"/>
    </row>
    <row r="54" spans="2:30" ht="12.75" customHeight="1">
      <c r="B54" s="1091" t="s">
        <v>339</v>
      </c>
      <c r="C54" s="442">
        <v>17</v>
      </c>
      <c r="D54" s="450" t="s">
        <v>9</v>
      </c>
      <c r="E54" s="444">
        <v>11</v>
      </c>
      <c r="F54" s="442">
        <v>13</v>
      </c>
      <c r="G54" s="450" t="s">
        <v>9</v>
      </c>
      <c r="H54" s="444">
        <v>16</v>
      </c>
      <c r="I54" s="1073"/>
      <c r="J54" s="1074"/>
      <c r="K54" s="1075"/>
      <c r="L54" s="442"/>
      <c r="M54" s="450" t="s">
        <v>9</v>
      </c>
      <c r="N54" s="444"/>
      <c r="O54" s="1"/>
      <c r="P54" s="139"/>
      <c r="Q54" s="1"/>
      <c r="R54" s="1"/>
      <c r="S54" s="139"/>
      <c r="T54" s="1"/>
      <c r="U54" s="443"/>
      <c r="V54" s="1064">
        <f>W54+X54+Y54</f>
        <v>2</v>
      </c>
      <c r="W54" s="1058">
        <v>1</v>
      </c>
      <c r="X54" s="1058"/>
      <c r="Y54" s="1055">
        <v>1</v>
      </c>
      <c r="Z54" s="1067">
        <f>L54+L55+L56+I54+I55+I56+F56+F55+F54+C56+C55+C54</f>
        <v>30</v>
      </c>
      <c r="AA54" s="1055" t="s">
        <v>9</v>
      </c>
      <c r="AB54" s="1058">
        <f>E54+E55+E56+H54+H55+H56+K54+K55+K56+N54+N55+N56</f>
        <v>27</v>
      </c>
      <c r="AC54" s="1058">
        <f>W54*2+X54</f>
        <v>2</v>
      </c>
      <c r="AD54" s="1082"/>
    </row>
    <row r="55" spans="2:30" ht="12.75" customHeight="1">
      <c r="B55" s="1092"/>
      <c r="C55" s="445"/>
      <c r="D55" s="139" t="s">
        <v>9</v>
      </c>
      <c r="E55" s="446"/>
      <c r="F55" s="445"/>
      <c r="G55" s="436" t="s">
        <v>9</v>
      </c>
      <c r="H55" s="446"/>
      <c r="I55" s="1076"/>
      <c r="J55" s="1077"/>
      <c r="K55" s="1078"/>
      <c r="L55" s="445"/>
      <c r="M55" s="436" t="s">
        <v>9</v>
      </c>
      <c r="N55" s="446"/>
      <c r="O55" s="1"/>
      <c r="P55" s="139"/>
      <c r="Q55" s="1"/>
      <c r="R55" s="1"/>
      <c r="S55" s="139"/>
      <c r="T55" s="1"/>
      <c r="U55" s="1"/>
      <c r="V55" s="1065"/>
      <c r="W55" s="1059"/>
      <c r="X55" s="1059"/>
      <c r="Y55" s="1056"/>
      <c r="Z55" s="1068"/>
      <c r="AA55" s="1056"/>
      <c r="AB55" s="1059"/>
      <c r="AC55" s="1059"/>
      <c r="AD55" s="1083"/>
    </row>
    <row r="56" spans="2:30" ht="13.5" customHeight="1" thickBot="1">
      <c r="B56" s="1093"/>
      <c r="C56" s="447"/>
      <c r="D56" s="451" t="s">
        <v>9</v>
      </c>
      <c r="E56" s="449"/>
      <c r="F56" s="447"/>
      <c r="G56" s="451" t="s">
        <v>9</v>
      </c>
      <c r="H56" s="449"/>
      <c r="I56" s="1079"/>
      <c r="J56" s="1080"/>
      <c r="K56" s="1081"/>
      <c r="L56" s="445"/>
      <c r="M56" s="139" t="s">
        <v>9</v>
      </c>
      <c r="N56" s="446"/>
      <c r="O56" s="1"/>
      <c r="P56" s="139"/>
      <c r="Q56" s="1"/>
      <c r="R56" s="1"/>
      <c r="S56" s="139"/>
      <c r="T56" s="1"/>
      <c r="U56" s="448"/>
      <c r="V56" s="1066"/>
      <c r="W56" s="1060"/>
      <c r="X56" s="1060"/>
      <c r="Y56" s="1057"/>
      <c r="Z56" s="1069"/>
      <c r="AA56" s="1057"/>
      <c r="AB56" s="1060"/>
      <c r="AC56" s="1060"/>
      <c r="AD56" s="1084"/>
    </row>
    <row r="57" spans="2:30" ht="12.75" customHeight="1">
      <c r="B57" s="1091" t="s">
        <v>183</v>
      </c>
      <c r="C57" s="442">
        <v>6</v>
      </c>
      <c r="D57" s="450" t="s">
        <v>9</v>
      </c>
      <c r="E57" s="444">
        <v>12</v>
      </c>
      <c r="F57" s="442">
        <v>6</v>
      </c>
      <c r="G57" s="450" t="s">
        <v>9</v>
      </c>
      <c r="H57" s="444">
        <v>9</v>
      </c>
      <c r="I57" s="442"/>
      <c r="J57" s="450" t="s">
        <v>9</v>
      </c>
      <c r="K57" s="443"/>
      <c r="L57" s="452"/>
      <c r="M57" s="453"/>
      <c r="N57" s="454"/>
      <c r="O57" s="1"/>
      <c r="P57" s="139"/>
      <c r="Q57" s="1"/>
      <c r="R57" s="1"/>
      <c r="S57" s="139"/>
      <c r="T57" s="1"/>
      <c r="U57" s="443"/>
      <c r="V57" s="1064">
        <f>W57+X57+Y57</f>
        <v>3</v>
      </c>
      <c r="W57" s="1058"/>
      <c r="X57" s="1058">
        <v>1</v>
      </c>
      <c r="Y57" s="1055">
        <v>2</v>
      </c>
      <c r="Z57" s="1067">
        <f>L57+L58+L59+I57+I58+I59+F59+F58+F57+C59+C58+C57</f>
        <v>20</v>
      </c>
      <c r="AA57" s="1055" t="s">
        <v>9</v>
      </c>
      <c r="AB57" s="1058">
        <f>E57+E58+E59+H57+H58+H59+K57+K58+K59+N57+N58+N59</f>
        <v>29</v>
      </c>
      <c r="AC57" s="1058">
        <f>W57*2+X57</f>
        <v>1</v>
      </c>
      <c r="AD57" s="1082"/>
    </row>
    <row r="58" spans="2:30" ht="12.75" customHeight="1">
      <c r="B58" s="1092"/>
      <c r="C58" s="445"/>
      <c r="D58" s="139" t="s">
        <v>9</v>
      </c>
      <c r="E58" s="446"/>
      <c r="F58" s="445">
        <v>8</v>
      </c>
      <c r="G58" s="436" t="s">
        <v>9</v>
      </c>
      <c r="H58" s="446">
        <v>8</v>
      </c>
      <c r="I58" s="445"/>
      <c r="J58" s="436" t="s">
        <v>9</v>
      </c>
      <c r="K58" s="436"/>
      <c r="L58" s="455"/>
      <c r="M58" s="456"/>
      <c r="N58" s="457"/>
      <c r="O58" s="1"/>
      <c r="P58" s="139"/>
      <c r="Q58" s="1"/>
      <c r="R58" s="1"/>
      <c r="S58" s="139"/>
      <c r="T58" s="1"/>
      <c r="U58" s="1"/>
      <c r="V58" s="1065"/>
      <c r="W58" s="1059"/>
      <c r="X58" s="1059"/>
      <c r="Y58" s="1056"/>
      <c r="Z58" s="1068"/>
      <c r="AA58" s="1056"/>
      <c r="AB58" s="1059"/>
      <c r="AC58" s="1059"/>
      <c r="AD58" s="1083"/>
    </row>
    <row r="59" spans="2:30" ht="13.5" customHeight="1" thickBot="1">
      <c r="B59" s="1093"/>
      <c r="C59" s="447"/>
      <c r="D59" s="451" t="s">
        <v>9</v>
      </c>
      <c r="E59" s="449"/>
      <c r="F59" s="447"/>
      <c r="G59" s="451" t="s">
        <v>9</v>
      </c>
      <c r="H59" s="449"/>
      <c r="I59" s="447"/>
      <c r="J59" s="451" t="s">
        <v>9</v>
      </c>
      <c r="K59" s="448"/>
      <c r="L59" s="458"/>
      <c r="M59" s="459"/>
      <c r="N59" s="460"/>
      <c r="O59" s="1"/>
      <c r="P59" s="139"/>
      <c r="Q59" s="1"/>
      <c r="R59" s="1"/>
      <c r="S59" s="139"/>
      <c r="T59" s="1"/>
      <c r="U59" s="448"/>
      <c r="V59" s="1066"/>
      <c r="W59" s="1060"/>
      <c r="X59" s="1060"/>
      <c r="Y59" s="1057"/>
      <c r="Z59" s="1069"/>
      <c r="AA59" s="1057"/>
      <c r="AB59" s="1060"/>
      <c r="AC59" s="1060"/>
      <c r="AD59" s="1084"/>
    </row>
    <row r="60" spans="22:28" ht="15">
      <c r="V60" s="486">
        <f>(V48+V51+V54+V57)/2</f>
        <v>6</v>
      </c>
      <c r="Z60" s="469">
        <f>Z57+Z54+Z51+Z48</f>
        <v>123</v>
      </c>
      <c r="AA60" s="469" t="e">
        <f>AA57+AA54+AA51+AA48</f>
        <v>#VALUE!</v>
      </c>
      <c r="AB60" s="469">
        <f>AB57+AB54+AB51+AB48</f>
        <v>123</v>
      </c>
    </row>
    <row r="61" ht="15">
      <c r="AD61"/>
    </row>
    <row r="62" ht="15">
      <c r="AD62"/>
    </row>
    <row r="63" ht="15">
      <c r="AD63"/>
    </row>
    <row r="64" ht="15">
      <c r="AD64"/>
    </row>
    <row r="65" ht="15">
      <c r="AD65"/>
    </row>
    <row r="66" ht="15">
      <c r="AD66"/>
    </row>
    <row r="67" ht="15">
      <c r="AD67"/>
    </row>
    <row r="68" ht="15">
      <c r="AD68"/>
    </row>
    <row r="69" ht="15">
      <c r="AD69"/>
    </row>
    <row r="70" ht="15">
      <c r="AD70"/>
    </row>
    <row r="71" ht="15">
      <c r="AD71"/>
    </row>
    <row r="72" ht="15">
      <c r="AD72"/>
    </row>
    <row r="73" ht="15">
      <c r="AD73"/>
    </row>
    <row r="74" ht="15">
      <c r="AD74"/>
    </row>
    <row r="75" ht="15">
      <c r="AD75"/>
    </row>
    <row r="76" ht="15">
      <c r="AD76"/>
    </row>
    <row r="77" ht="15">
      <c r="AD77"/>
    </row>
    <row r="78" ht="15">
      <c r="AD78"/>
    </row>
    <row r="79" ht="15">
      <c r="AD79"/>
    </row>
    <row r="80" ht="15">
      <c r="AD80"/>
    </row>
    <row r="81" ht="15">
      <c r="AD81"/>
    </row>
    <row r="82" ht="15">
      <c r="AD82"/>
    </row>
    <row r="83" ht="15">
      <c r="AD83"/>
    </row>
    <row r="84" ht="15">
      <c r="AD84"/>
    </row>
    <row r="85" ht="15">
      <c r="AD85"/>
    </row>
    <row r="86" ht="15">
      <c r="AD86"/>
    </row>
    <row r="87" ht="15">
      <c r="AD87"/>
    </row>
    <row r="88" ht="15">
      <c r="AD88"/>
    </row>
    <row r="89" ht="15">
      <c r="AD89"/>
    </row>
    <row r="90" ht="15">
      <c r="AD90"/>
    </row>
    <row r="91" ht="15">
      <c r="AD91"/>
    </row>
    <row r="92" ht="15">
      <c r="AD92"/>
    </row>
    <row r="93" ht="15">
      <c r="AD93"/>
    </row>
    <row r="94" ht="15">
      <c r="AD94"/>
    </row>
    <row r="95" ht="15">
      <c r="AD95"/>
    </row>
    <row r="96" ht="15">
      <c r="AD96"/>
    </row>
    <row r="97" ht="15">
      <c r="AD97"/>
    </row>
    <row r="98" ht="15">
      <c r="AD98"/>
    </row>
    <row r="99" ht="15">
      <c r="AD99"/>
    </row>
    <row r="100" ht="15">
      <c r="AD100"/>
    </row>
    <row r="101" ht="15">
      <c r="AD101"/>
    </row>
    <row r="102" ht="15">
      <c r="AD102"/>
    </row>
    <row r="103" ht="15">
      <c r="AD103"/>
    </row>
    <row r="104" ht="15">
      <c r="AD104"/>
    </row>
    <row r="105" ht="15">
      <c r="AD105"/>
    </row>
    <row r="106" ht="15">
      <c r="AD106"/>
    </row>
    <row r="107" ht="15">
      <c r="AD107"/>
    </row>
    <row r="108" ht="15">
      <c r="AD108"/>
    </row>
    <row r="109" ht="15">
      <c r="AD109"/>
    </row>
    <row r="110" ht="15">
      <c r="AD110"/>
    </row>
    <row r="111" ht="15">
      <c r="AD111"/>
    </row>
    <row r="112" ht="15">
      <c r="AD112"/>
    </row>
    <row r="113" ht="15">
      <c r="AD113"/>
    </row>
    <row r="114" ht="15">
      <c r="AD114"/>
    </row>
    <row r="115" ht="15">
      <c r="AD115"/>
    </row>
    <row r="116" ht="15">
      <c r="AD116"/>
    </row>
    <row r="117" ht="15">
      <c r="AD117"/>
    </row>
    <row r="118" ht="15">
      <c r="AD118"/>
    </row>
    <row r="119" ht="15">
      <c r="AD119"/>
    </row>
    <row r="120" ht="15">
      <c r="AD120"/>
    </row>
    <row r="121" ht="15">
      <c r="AD121"/>
    </row>
    <row r="122" ht="15">
      <c r="AD122"/>
    </row>
    <row r="123" ht="15">
      <c r="AD123"/>
    </row>
    <row r="124" ht="15">
      <c r="AD124"/>
    </row>
    <row r="125" ht="15">
      <c r="AD125"/>
    </row>
    <row r="126" ht="15">
      <c r="AD126"/>
    </row>
    <row r="127" ht="15">
      <c r="AD127"/>
    </row>
    <row r="128" ht="15">
      <c r="AD128"/>
    </row>
    <row r="129" ht="15">
      <c r="AD129"/>
    </row>
    <row r="130" ht="15">
      <c r="AD130"/>
    </row>
    <row r="131" ht="15">
      <c r="AD131"/>
    </row>
    <row r="132" ht="15">
      <c r="AD132"/>
    </row>
    <row r="133" ht="15">
      <c r="AD133"/>
    </row>
    <row r="134" ht="15">
      <c r="AD134"/>
    </row>
    <row r="135" ht="15">
      <c r="AD135"/>
    </row>
    <row r="136" ht="15">
      <c r="AD136"/>
    </row>
    <row r="137" ht="15">
      <c r="AD137"/>
    </row>
    <row r="138" ht="15">
      <c r="AD138"/>
    </row>
    <row r="139" ht="15">
      <c r="AD139"/>
    </row>
    <row r="140" ht="15">
      <c r="AD140"/>
    </row>
    <row r="141" ht="15">
      <c r="AD141"/>
    </row>
    <row r="142" ht="15">
      <c r="AD142"/>
    </row>
    <row r="143" ht="15">
      <c r="AD143"/>
    </row>
    <row r="144" ht="15">
      <c r="AD144"/>
    </row>
    <row r="145" ht="15">
      <c r="AD145"/>
    </row>
    <row r="146" ht="15">
      <c r="AD146"/>
    </row>
    <row r="147" ht="15">
      <c r="AD147"/>
    </row>
    <row r="148" ht="15">
      <c r="AD148"/>
    </row>
    <row r="149" ht="15">
      <c r="AD149"/>
    </row>
    <row r="150" ht="15">
      <c r="AD150"/>
    </row>
    <row r="151" ht="15">
      <c r="AD151"/>
    </row>
    <row r="152" ht="15">
      <c r="AD152"/>
    </row>
    <row r="153" ht="15">
      <c r="AD153"/>
    </row>
    <row r="154" ht="15">
      <c r="AD154"/>
    </row>
    <row r="155" ht="15">
      <c r="AD155"/>
    </row>
    <row r="156" ht="15">
      <c r="AD156"/>
    </row>
    <row r="157" ht="15">
      <c r="AD157"/>
    </row>
    <row r="158" ht="15">
      <c r="AD158"/>
    </row>
    <row r="159" ht="15">
      <c r="AD159"/>
    </row>
    <row r="160" ht="15">
      <c r="AD160"/>
    </row>
    <row r="161" ht="15">
      <c r="AD161"/>
    </row>
    <row r="162" ht="15">
      <c r="AD162"/>
    </row>
    <row r="163" ht="15">
      <c r="AD163"/>
    </row>
    <row r="164" ht="15">
      <c r="AD164"/>
    </row>
    <row r="165" ht="15">
      <c r="AD165"/>
    </row>
    <row r="166" ht="15">
      <c r="AD166"/>
    </row>
    <row r="167" ht="15">
      <c r="AD167"/>
    </row>
    <row r="168" ht="15">
      <c r="AD168"/>
    </row>
    <row r="169" ht="15">
      <c r="AD169"/>
    </row>
  </sheetData>
  <sheetProtection/>
  <mergeCells count="196">
    <mergeCell ref="AA57:AA59"/>
    <mergeCell ref="AB57:AB59"/>
    <mergeCell ref="AC57:AC59"/>
    <mergeCell ref="AD57:AD59"/>
    <mergeCell ref="AA54:AA56"/>
    <mergeCell ref="AB54:AB56"/>
    <mergeCell ref="AC54:AC56"/>
    <mergeCell ref="AD54:AD56"/>
    <mergeCell ref="B57:B59"/>
    <mergeCell ref="V57:V59"/>
    <mergeCell ref="W57:W59"/>
    <mergeCell ref="X57:X59"/>
    <mergeCell ref="Y57:Y59"/>
    <mergeCell ref="Z57:Z59"/>
    <mergeCell ref="AB51:AB53"/>
    <mergeCell ref="AC51:AC53"/>
    <mergeCell ref="AD51:AD53"/>
    <mergeCell ref="B54:B56"/>
    <mergeCell ref="I54:K56"/>
    <mergeCell ref="V54:V56"/>
    <mergeCell ref="W54:W56"/>
    <mergeCell ref="X54:X56"/>
    <mergeCell ref="Y54:Y56"/>
    <mergeCell ref="Z54:Z56"/>
    <mergeCell ref="AC48:AC50"/>
    <mergeCell ref="AD48:AD50"/>
    <mergeCell ref="B51:B53"/>
    <mergeCell ref="F51:H53"/>
    <mergeCell ref="V51:V53"/>
    <mergeCell ref="W51:W53"/>
    <mergeCell ref="X51:X53"/>
    <mergeCell ref="Y51:Y53"/>
    <mergeCell ref="Z51:Z53"/>
    <mergeCell ref="AA51:AA53"/>
    <mergeCell ref="Z47:AB47"/>
    <mergeCell ref="B48:B50"/>
    <mergeCell ref="V48:V50"/>
    <mergeCell ref="W48:W50"/>
    <mergeCell ref="X48:X50"/>
    <mergeCell ref="Y48:Y50"/>
    <mergeCell ref="Z48:Z50"/>
    <mergeCell ref="AA48:AA50"/>
    <mergeCell ref="AB48:AB50"/>
    <mergeCell ref="AA42:AA44"/>
    <mergeCell ref="AB42:AB44"/>
    <mergeCell ref="AC42:AC44"/>
    <mergeCell ref="AD42:AD44"/>
    <mergeCell ref="C47:E47"/>
    <mergeCell ref="F47:H47"/>
    <mergeCell ref="I47:K47"/>
    <mergeCell ref="L47:N47"/>
    <mergeCell ref="O47:Q47"/>
    <mergeCell ref="R47:T47"/>
    <mergeCell ref="AA39:AA41"/>
    <mergeCell ref="AB39:AB41"/>
    <mergeCell ref="AC39:AC41"/>
    <mergeCell ref="AD39:AD41"/>
    <mergeCell ref="B42:B44"/>
    <mergeCell ref="V42:V44"/>
    <mergeCell ref="W42:W44"/>
    <mergeCell ref="X42:X44"/>
    <mergeCell ref="Y42:Y44"/>
    <mergeCell ref="Z42:Z44"/>
    <mergeCell ref="AB36:AB38"/>
    <mergeCell ref="AC36:AC38"/>
    <mergeCell ref="AD36:AD38"/>
    <mergeCell ref="B39:B41"/>
    <mergeCell ref="I39:K41"/>
    <mergeCell ref="V39:V41"/>
    <mergeCell ref="W39:W41"/>
    <mergeCell ref="X39:X41"/>
    <mergeCell ref="Y39:Y41"/>
    <mergeCell ref="Z39:Z41"/>
    <mergeCell ref="AC33:AC35"/>
    <mergeCell ref="AD33:AD35"/>
    <mergeCell ref="B36:B38"/>
    <mergeCell ref="F36:H38"/>
    <mergeCell ref="V36:V38"/>
    <mergeCell ref="W36:W38"/>
    <mergeCell ref="X36:X38"/>
    <mergeCell ref="Y36:Y38"/>
    <mergeCell ref="Z36:Z38"/>
    <mergeCell ref="AA36:AA38"/>
    <mergeCell ref="Z32:AB32"/>
    <mergeCell ref="B33:B35"/>
    <mergeCell ref="V33:V35"/>
    <mergeCell ref="W33:W35"/>
    <mergeCell ref="X33:X35"/>
    <mergeCell ref="Y33:Y35"/>
    <mergeCell ref="Z33:Z35"/>
    <mergeCell ref="AA33:AA35"/>
    <mergeCell ref="AB33:AB35"/>
    <mergeCell ref="AA27:AA29"/>
    <mergeCell ref="AB27:AB29"/>
    <mergeCell ref="AC27:AC29"/>
    <mergeCell ref="AD27:AD29"/>
    <mergeCell ref="C32:E32"/>
    <mergeCell ref="F32:H32"/>
    <mergeCell ref="I32:K32"/>
    <mergeCell ref="L32:N32"/>
    <mergeCell ref="O32:Q32"/>
    <mergeCell ref="R32:T32"/>
    <mergeCell ref="B27:B29"/>
    <mergeCell ref="V27:V29"/>
    <mergeCell ref="W27:W29"/>
    <mergeCell ref="X27:X29"/>
    <mergeCell ref="Y27:Y29"/>
    <mergeCell ref="Z27:Z29"/>
    <mergeCell ref="Y24:Y26"/>
    <mergeCell ref="Z24:Z26"/>
    <mergeCell ref="AA24:AA26"/>
    <mergeCell ref="AB24:AB26"/>
    <mergeCell ref="AC24:AC26"/>
    <mergeCell ref="AD24:AD26"/>
    <mergeCell ref="Z21:Z23"/>
    <mergeCell ref="AA21:AA23"/>
    <mergeCell ref="AB21:AB23"/>
    <mergeCell ref="AC21:AC23"/>
    <mergeCell ref="AD21:AD23"/>
    <mergeCell ref="B24:B26"/>
    <mergeCell ref="I24:K26"/>
    <mergeCell ref="V24:V26"/>
    <mergeCell ref="W24:W26"/>
    <mergeCell ref="X24:X26"/>
    <mergeCell ref="AA18:AA20"/>
    <mergeCell ref="AB18:AB20"/>
    <mergeCell ref="AC18:AC20"/>
    <mergeCell ref="AD18:AD20"/>
    <mergeCell ref="B21:B23"/>
    <mergeCell ref="F21:H23"/>
    <mergeCell ref="V21:V23"/>
    <mergeCell ref="W21:W23"/>
    <mergeCell ref="X21:X23"/>
    <mergeCell ref="Y21:Y23"/>
    <mergeCell ref="B18:B20"/>
    <mergeCell ref="V18:V20"/>
    <mergeCell ref="W18:W20"/>
    <mergeCell ref="X18:X20"/>
    <mergeCell ref="Y18:Y20"/>
    <mergeCell ref="Z18:Z20"/>
    <mergeCell ref="AA12:AA14"/>
    <mergeCell ref="AB12:AB14"/>
    <mergeCell ref="AC12:AC14"/>
    <mergeCell ref="AD12:AD14"/>
    <mergeCell ref="C17:E17"/>
    <mergeCell ref="F17:H17"/>
    <mergeCell ref="I17:K17"/>
    <mergeCell ref="L17:N17"/>
    <mergeCell ref="O17:Q17"/>
    <mergeCell ref="R17:T17"/>
    <mergeCell ref="AA9:AA11"/>
    <mergeCell ref="AB9:AB11"/>
    <mergeCell ref="AC9:AC11"/>
    <mergeCell ref="AD9:AD11"/>
    <mergeCell ref="B12:B14"/>
    <mergeCell ref="V12:V14"/>
    <mergeCell ref="W12:W14"/>
    <mergeCell ref="X12:X14"/>
    <mergeCell ref="Y12:Y14"/>
    <mergeCell ref="Z12:Z14"/>
    <mergeCell ref="AB6:AB8"/>
    <mergeCell ref="AC6:AC8"/>
    <mergeCell ref="AD6:AD8"/>
    <mergeCell ref="B9:B11"/>
    <mergeCell ref="I9:K11"/>
    <mergeCell ref="V9:V11"/>
    <mergeCell ref="W9:W11"/>
    <mergeCell ref="X9:X11"/>
    <mergeCell ref="Y9:Y11"/>
    <mergeCell ref="Z9:Z11"/>
    <mergeCell ref="AC3:AC5"/>
    <mergeCell ref="AD3:AD5"/>
    <mergeCell ref="B6:B8"/>
    <mergeCell ref="F6:H8"/>
    <mergeCell ref="V6:V8"/>
    <mergeCell ref="W6:W8"/>
    <mergeCell ref="X6:X8"/>
    <mergeCell ref="Y6:Y8"/>
    <mergeCell ref="Z6:Z8"/>
    <mergeCell ref="AA6:AA8"/>
    <mergeCell ref="B3:B5"/>
    <mergeCell ref="V3:V5"/>
    <mergeCell ref="W3:W5"/>
    <mergeCell ref="X3:X5"/>
    <mergeCell ref="Y3:Y5"/>
    <mergeCell ref="Z3:Z5"/>
    <mergeCell ref="Z17:AB17"/>
    <mergeCell ref="O2:Q2"/>
    <mergeCell ref="R2:T2"/>
    <mergeCell ref="Z2:AB2"/>
    <mergeCell ref="C2:E2"/>
    <mergeCell ref="F2:H2"/>
    <mergeCell ref="I2:K2"/>
    <mergeCell ref="L2:N2"/>
    <mergeCell ref="AA3:AA5"/>
    <mergeCell ref="AB3:AB5"/>
  </mergeCells>
  <printOptions/>
  <pageMargins left="0.7" right="0.7" top="0.787401575" bottom="0.787401575" header="0.3" footer="0.3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00"/>
  <sheetViews>
    <sheetView tabSelected="1" zoomScalePageLayoutView="0" workbookViewId="0" topLeftCell="A1">
      <selection activeCell="I1" sqref="A1:I16384"/>
    </sheetView>
  </sheetViews>
  <sheetFormatPr defaultColWidth="9.00390625" defaultRowHeight="12.75"/>
  <cols>
    <col min="1" max="1" width="15.25390625" style="466" customWidth="1"/>
    <col min="2" max="2" width="12.00390625" style="466" customWidth="1"/>
    <col min="3" max="3" width="8.125" style="466" customWidth="1"/>
    <col min="4" max="4" width="7.875" style="466" customWidth="1"/>
    <col min="5" max="5" width="6.375" style="466" customWidth="1"/>
    <col min="6" max="9" width="9.125" style="466" customWidth="1"/>
    <col min="10" max="10" width="13.875" style="466" customWidth="1"/>
    <col min="11" max="16384" width="9.125" style="466" customWidth="1"/>
  </cols>
  <sheetData>
    <row r="1" spans="1:11" ht="18.75" thickBot="1">
      <c r="A1" s="872" t="s">
        <v>657</v>
      </c>
      <c r="B1" s="872" t="s">
        <v>658</v>
      </c>
      <c r="C1" s="467" t="s">
        <v>122</v>
      </c>
      <c r="D1" s="467" t="s">
        <v>122</v>
      </c>
      <c r="E1" s="468" t="s">
        <v>100</v>
      </c>
      <c r="F1" s="468" t="s">
        <v>333</v>
      </c>
      <c r="G1" s="468" t="s">
        <v>10</v>
      </c>
      <c r="H1" s="468" t="s">
        <v>11</v>
      </c>
      <c r="I1" s="468" t="s">
        <v>317</v>
      </c>
      <c r="J1" s="466" t="s">
        <v>729</v>
      </c>
      <c r="K1" s="466">
        <f>Statistiky!BK1</f>
        <v>78</v>
      </c>
    </row>
    <row r="2" spans="1:9" ht="14.25">
      <c r="A2" s="466" t="str">
        <f>Statistiky!B32</f>
        <v>Drobný </v>
      </c>
      <c r="B2" s="466" t="str">
        <f>Statistiky!C32</f>
        <v>Jiří</v>
      </c>
      <c r="C2" s="466">
        <f>Statistiky!D32</f>
        <v>962012</v>
      </c>
      <c r="D2" s="466" t="str">
        <f>Statistiky!E32</f>
        <v>LIT</v>
      </c>
      <c r="E2" s="856">
        <f>Statistiky!F32</f>
        <v>9.625</v>
      </c>
      <c r="F2" s="466">
        <f>Statistiky!G32</f>
        <v>8</v>
      </c>
      <c r="G2" s="466">
        <f>Statistiky!H32</f>
        <v>48</v>
      </c>
      <c r="H2" s="466">
        <f>Statistiky!I32</f>
        <v>29</v>
      </c>
      <c r="I2" s="466">
        <f>Statistiky!J32</f>
        <v>77</v>
      </c>
    </row>
    <row r="3" spans="1:9" ht="14.25">
      <c r="A3" s="466" t="str">
        <f>Statistiky!B26</f>
        <v>Dvořák</v>
      </c>
      <c r="B3" s="466" t="str">
        <f>Statistiky!C26</f>
        <v>Ondřej</v>
      </c>
      <c r="C3" s="466">
        <f>Statistiky!D26</f>
        <v>910622</v>
      </c>
      <c r="D3" s="466" t="str">
        <f>Statistiky!E26</f>
        <v>LIT</v>
      </c>
      <c r="E3" s="856">
        <f>Statistiky!F26</f>
        <v>7.5</v>
      </c>
      <c r="F3" s="466">
        <f>Statistiky!G26</f>
        <v>8</v>
      </c>
      <c r="G3" s="466">
        <f>Statistiky!H26</f>
        <v>35</v>
      </c>
      <c r="H3" s="466">
        <f>Statistiky!I26</f>
        <v>25</v>
      </c>
      <c r="I3" s="466">
        <f>Statistiky!J26</f>
        <v>60</v>
      </c>
    </row>
    <row r="4" spans="1:9" ht="14.25">
      <c r="A4" s="466" t="str">
        <f>Statistiky!B213</f>
        <v>Prokopec</v>
      </c>
      <c r="B4" s="466" t="str">
        <f>Statistiky!C213</f>
        <v>Pavel</v>
      </c>
      <c r="C4" s="466">
        <f>Statistiky!D213</f>
        <v>0</v>
      </c>
      <c r="D4" s="466" t="str">
        <f>Statistiky!E213</f>
        <v>THU</v>
      </c>
      <c r="E4" s="856">
        <f>Statistiky!F213</f>
        <v>6.111111111111111</v>
      </c>
      <c r="F4" s="466">
        <f>Statistiky!G213</f>
        <v>9</v>
      </c>
      <c r="G4" s="466">
        <f>Statistiky!H213</f>
        <v>17</v>
      </c>
      <c r="H4" s="466">
        <f>Statistiky!I213</f>
        <v>38</v>
      </c>
      <c r="I4" s="466">
        <f>Statistiky!J213</f>
        <v>55</v>
      </c>
    </row>
    <row r="5" spans="1:9" ht="14.25">
      <c r="A5" s="466" t="str">
        <f>Statistiky!B222</f>
        <v>Kužílek</v>
      </c>
      <c r="B5" s="466" t="str">
        <f>Statistiky!C222</f>
        <v>Filip</v>
      </c>
      <c r="C5" s="466" t="str">
        <f>Statistiky!D222</f>
        <v>751018</v>
      </c>
      <c r="D5" s="466" t="str">
        <f>Statistiky!E222</f>
        <v>THU</v>
      </c>
      <c r="E5" s="856">
        <f>Statistiky!F222</f>
        <v>6.25</v>
      </c>
      <c r="F5" s="466">
        <f>Statistiky!G222</f>
        <v>8</v>
      </c>
      <c r="G5" s="466">
        <f>Statistiky!H222</f>
        <v>35</v>
      </c>
      <c r="H5" s="466">
        <f>Statistiky!I222</f>
        <v>15</v>
      </c>
      <c r="I5" s="466">
        <f>Statistiky!J222</f>
        <v>50</v>
      </c>
    </row>
    <row r="6" spans="1:9" ht="14.25">
      <c r="A6" s="466" t="str">
        <f>Statistiky!B333</f>
        <v>Faltus</v>
      </c>
      <c r="B6" s="466" t="str">
        <f>Statistiky!C333</f>
        <v>Tomáš</v>
      </c>
      <c r="C6" s="466">
        <f>Statistiky!D333</f>
        <v>900517</v>
      </c>
      <c r="D6" s="466" t="str">
        <f>Statistiky!E333</f>
        <v>Slo</v>
      </c>
      <c r="E6" s="856">
        <f>Statistiky!F333</f>
        <v>3.909090909090909</v>
      </c>
      <c r="F6" s="466">
        <f>Statistiky!G333</f>
        <v>11</v>
      </c>
      <c r="G6" s="466">
        <f>Statistiky!H333</f>
        <v>26</v>
      </c>
      <c r="H6" s="466">
        <f>Statistiky!I333</f>
        <v>17</v>
      </c>
      <c r="I6" s="466">
        <f>Statistiky!J333</f>
        <v>43</v>
      </c>
    </row>
    <row r="7" spans="1:9" ht="14.25">
      <c r="A7" s="466" t="str">
        <f>Statistiky!B24</f>
        <v>Bažant </v>
      </c>
      <c r="B7" s="466" t="str">
        <f>Statistiky!C24</f>
        <v>Matěj</v>
      </c>
      <c r="C7" s="466">
        <f>Statistiky!D24</f>
        <v>962701</v>
      </c>
      <c r="D7" s="466" t="str">
        <f>Statistiky!E24</f>
        <v>LIT</v>
      </c>
      <c r="E7" s="856">
        <f>Statistiky!F24</f>
        <v>5.25</v>
      </c>
      <c r="F7" s="466">
        <f>Statistiky!G24</f>
        <v>8</v>
      </c>
      <c r="G7" s="466">
        <f>Statistiky!H24</f>
        <v>14</v>
      </c>
      <c r="H7" s="466">
        <f>Statistiky!I24</f>
        <v>28</v>
      </c>
      <c r="I7" s="466">
        <f>Statistiky!J24</f>
        <v>42</v>
      </c>
    </row>
    <row r="8" spans="1:9" ht="14.25">
      <c r="A8" s="466" t="str">
        <f>Statistiky!B5</f>
        <v>Fořt</v>
      </c>
      <c r="B8" s="466" t="str">
        <f>Statistiky!C5</f>
        <v>Tomáš</v>
      </c>
      <c r="C8" s="466">
        <f>Statistiky!D5</f>
        <v>920507</v>
      </c>
      <c r="D8" s="466" t="str">
        <f>Statistiky!E5</f>
        <v>Pan</v>
      </c>
      <c r="E8" s="856">
        <f>Statistiky!F5</f>
        <v>4.875</v>
      </c>
      <c r="F8" s="466">
        <f>Statistiky!G5</f>
        <v>8</v>
      </c>
      <c r="G8" s="466">
        <f>Statistiky!H5</f>
        <v>24</v>
      </c>
      <c r="H8" s="466">
        <f>Statistiky!I5</f>
        <v>15</v>
      </c>
      <c r="I8" s="466">
        <f>Statistiky!J5</f>
        <v>39</v>
      </c>
    </row>
    <row r="9" spans="1:9" ht="14.25">
      <c r="A9" s="466" t="str">
        <f>Statistiky!B49</f>
        <v>Vích</v>
      </c>
      <c r="B9" s="466" t="str">
        <f>Statistiky!C49</f>
        <v>Aleš</v>
      </c>
      <c r="C9" s="466" t="str">
        <f>Statistiky!D49</f>
        <v>821231</v>
      </c>
      <c r="D9" s="466" t="str">
        <f>Statistiky!E49</f>
        <v>Choc</v>
      </c>
      <c r="E9" s="856">
        <f>Statistiky!F49</f>
        <v>4.75</v>
      </c>
      <c r="F9" s="466">
        <f>Statistiky!G49</f>
        <v>8</v>
      </c>
      <c r="G9" s="466">
        <f>Statistiky!H49</f>
        <v>27</v>
      </c>
      <c r="H9" s="466">
        <f>Statistiky!I49</f>
        <v>11</v>
      </c>
      <c r="I9" s="466">
        <f>Statistiky!J49</f>
        <v>38</v>
      </c>
    </row>
    <row r="10" spans="1:9" ht="14.25">
      <c r="A10" s="466" t="str">
        <f>Statistiky!B248</f>
        <v>Pejcha</v>
      </c>
      <c r="B10" s="466" t="str">
        <f>Statistiky!C248</f>
        <v>Jakub</v>
      </c>
      <c r="C10" s="466">
        <f>Statistiky!D248</f>
        <v>860308</v>
      </c>
      <c r="D10" s="466" t="str">
        <f>Statistiky!E248</f>
        <v>CGT</v>
      </c>
      <c r="E10" s="856">
        <f>Statistiky!F248</f>
        <v>3.7</v>
      </c>
      <c r="F10" s="466">
        <f>Statistiky!G248</f>
        <v>10</v>
      </c>
      <c r="G10" s="466">
        <f>Statistiky!H248</f>
        <v>32</v>
      </c>
      <c r="H10" s="466">
        <f>Statistiky!I248</f>
        <v>5</v>
      </c>
      <c r="I10" s="466">
        <f>Statistiky!J248</f>
        <v>37</v>
      </c>
    </row>
    <row r="11" spans="1:9" ht="14.25">
      <c r="A11" s="466" t="str">
        <f>Statistiky!B216</f>
        <v>Bartoš</v>
      </c>
      <c r="B11" s="466" t="str">
        <f>Statistiky!C216</f>
        <v>Antonín</v>
      </c>
      <c r="C11" s="466">
        <f>Statistiky!D216</f>
        <v>0</v>
      </c>
      <c r="D11" s="466" t="str">
        <f>Statistiky!E216</f>
        <v>THU</v>
      </c>
      <c r="E11" s="856">
        <f>Statistiky!F216</f>
        <v>5.142857142857143</v>
      </c>
      <c r="F11" s="466">
        <f>Statistiky!G216</f>
        <v>7</v>
      </c>
      <c r="G11" s="466">
        <f>Statistiky!H216</f>
        <v>18</v>
      </c>
      <c r="H11" s="466">
        <f>Statistiky!I216</f>
        <v>18</v>
      </c>
      <c r="I11" s="466">
        <f>Statistiky!J216</f>
        <v>36</v>
      </c>
    </row>
    <row r="12" spans="1:9" ht="14.25">
      <c r="A12" s="466" t="str">
        <f>Statistiky!B265</f>
        <v>Brožek</v>
      </c>
      <c r="B12" s="466" t="str">
        <f>Statistiky!C265</f>
        <v>Dárius</v>
      </c>
      <c r="C12" s="466">
        <f>Statistiky!D265</f>
        <v>0</v>
      </c>
      <c r="D12" s="466" t="str">
        <f>Statistiky!E265</f>
        <v>Fly</v>
      </c>
      <c r="E12" s="856">
        <f>Statistiky!F265</f>
        <v>4.375</v>
      </c>
      <c r="F12" s="466">
        <f>Statistiky!G265</f>
        <v>8</v>
      </c>
      <c r="G12" s="466">
        <f>Statistiky!H265</f>
        <v>24</v>
      </c>
      <c r="H12" s="466">
        <f>Statistiky!I265</f>
        <v>11</v>
      </c>
      <c r="I12" s="466">
        <f>Statistiky!J265</f>
        <v>35</v>
      </c>
    </row>
    <row r="13" spans="1:9" ht="14.25">
      <c r="A13" s="466" t="str">
        <f>Statistiky!B295</f>
        <v>Karlík</v>
      </c>
      <c r="B13" s="466" t="str">
        <f>Statistiky!C295</f>
        <v>Mikuláš</v>
      </c>
      <c r="C13" s="466">
        <f>Statistiky!D295</f>
        <v>0</v>
      </c>
      <c r="D13" s="466" t="str">
        <f>Statistiky!E295</f>
        <v>Rší</v>
      </c>
      <c r="E13" s="856">
        <f>Statistiky!F295</f>
        <v>4.25</v>
      </c>
      <c r="F13" s="466">
        <f>Statistiky!G295</f>
        <v>8</v>
      </c>
      <c r="G13" s="466">
        <f>Statistiky!H295</f>
        <v>26</v>
      </c>
      <c r="H13" s="466">
        <f>Statistiky!I295</f>
        <v>8</v>
      </c>
      <c r="I13" s="466">
        <f>Statistiky!J295</f>
        <v>34</v>
      </c>
    </row>
    <row r="14" spans="1:9" ht="14.25">
      <c r="A14" s="466" t="str">
        <f>Statistiky!B269</f>
        <v>Hudec</v>
      </c>
      <c r="B14" s="466" t="str">
        <f>Statistiky!C269</f>
        <v>Michal</v>
      </c>
      <c r="C14" s="466">
        <f>Statistiky!D269</f>
        <v>0</v>
      </c>
      <c r="D14" s="466" t="str">
        <f>Statistiky!E269</f>
        <v>Fly</v>
      </c>
      <c r="E14" s="856">
        <f>Statistiky!F269</f>
        <v>4.714285714285714</v>
      </c>
      <c r="F14" s="466">
        <f>Statistiky!G269</f>
        <v>7</v>
      </c>
      <c r="G14" s="466">
        <f>Statistiky!H269</f>
        <v>18</v>
      </c>
      <c r="H14" s="466">
        <f>Statistiky!I269</f>
        <v>15</v>
      </c>
      <c r="I14" s="466">
        <f>Statistiky!J269</f>
        <v>33</v>
      </c>
    </row>
    <row r="15" spans="1:9" ht="14.25">
      <c r="A15" s="466" t="str">
        <f>Statistiky!B51</f>
        <v>Krejza</v>
      </c>
      <c r="B15" s="466" t="str">
        <f>Statistiky!C51</f>
        <v>Jan</v>
      </c>
      <c r="C15" s="466" t="str">
        <f>Statistiky!D51</f>
        <v>880415</v>
      </c>
      <c r="D15" s="466" t="str">
        <f>Statistiky!E51</f>
        <v>Choc</v>
      </c>
      <c r="E15" s="856">
        <f>Statistiky!F51</f>
        <v>4.714285714285714</v>
      </c>
      <c r="F15" s="466">
        <f>Statistiky!G51</f>
        <v>7</v>
      </c>
      <c r="G15" s="466">
        <f>Statistiky!H51</f>
        <v>20</v>
      </c>
      <c r="H15" s="466">
        <f>Statistiky!I51</f>
        <v>13</v>
      </c>
      <c r="I15" s="466">
        <f>Statistiky!J51</f>
        <v>33</v>
      </c>
    </row>
    <row r="16" spans="1:9" ht="14.25">
      <c r="A16" s="466" t="str">
        <f>Statistiky!B50</f>
        <v>Držmíšek</v>
      </c>
      <c r="B16" s="466" t="str">
        <f>Statistiky!C50</f>
        <v>Pavel</v>
      </c>
      <c r="C16" s="466" t="str">
        <f>Statistiky!D50</f>
        <v>820927</v>
      </c>
      <c r="D16" s="466" t="str">
        <f>Statistiky!E50</f>
        <v>Choc</v>
      </c>
      <c r="E16" s="856">
        <f>Statistiky!F50</f>
        <v>3.5555555555555554</v>
      </c>
      <c r="F16" s="466">
        <f>Statistiky!G50</f>
        <v>9</v>
      </c>
      <c r="G16" s="466">
        <f>Statistiky!H50</f>
        <v>18</v>
      </c>
      <c r="H16" s="466">
        <f>Statistiky!I50</f>
        <v>14</v>
      </c>
      <c r="I16" s="466">
        <f>Statistiky!J50</f>
        <v>32</v>
      </c>
    </row>
    <row r="17" spans="1:9" ht="14.25">
      <c r="A17" s="466" t="str">
        <f>Statistiky!B200</f>
        <v>Matyáš</v>
      </c>
      <c r="B17" s="466" t="str">
        <f>Statistiky!C200</f>
        <v>Josef</v>
      </c>
      <c r="C17" s="466">
        <f>Statistiky!D200</f>
        <v>860223</v>
      </c>
      <c r="D17" s="466" t="str">
        <f>Statistiky!E200</f>
        <v>Kap</v>
      </c>
      <c r="E17" s="856">
        <f>Statistiky!F200</f>
        <v>3.5555555555555554</v>
      </c>
      <c r="F17" s="466">
        <f>Statistiky!G200</f>
        <v>9</v>
      </c>
      <c r="G17" s="466">
        <f>Statistiky!H200</f>
        <v>18</v>
      </c>
      <c r="H17" s="466">
        <f>Statistiky!I200</f>
        <v>14</v>
      </c>
      <c r="I17" s="466">
        <f>Statistiky!J200</f>
        <v>32</v>
      </c>
    </row>
    <row r="18" spans="1:9" ht="14.25">
      <c r="A18" s="466" t="str">
        <f>Statistiky!B189</f>
        <v>Plundra</v>
      </c>
      <c r="B18" s="466" t="str">
        <f>Statistiky!C189</f>
        <v>Tomáš</v>
      </c>
      <c r="C18" s="466">
        <f>Statistiky!D189</f>
        <v>870707</v>
      </c>
      <c r="D18" s="466" t="str">
        <f>Statistiky!E189</f>
        <v>Kap</v>
      </c>
      <c r="E18" s="856">
        <f>Statistiky!F189</f>
        <v>5.166666666666667</v>
      </c>
      <c r="F18" s="466">
        <f>Statistiky!G189</f>
        <v>6</v>
      </c>
      <c r="G18" s="466">
        <f>Statistiky!H189</f>
        <v>19</v>
      </c>
      <c r="H18" s="466">
        <f>Statistiky!I189</f>
        <v>12</v>
      </c>
      <c r="I18" s="466">
        <f>Statistiky!J189</f>
        <v>31</v>
      </c>
    </row>
    <row r="19" spans="1:9" ht="14.25">
      <c r="A19" s="466" t="str">
        <f>Statistiky!B3</f>
        <v>Markl</v>
      </c>
      <c r="B19" s="466" t="str">
        <f>Statistiky!C3</f>
        <v>Tomáš</v>
      </c>
      <c r="C19" s="466">
        <f>Statistiky!D3</f>
        <v>950321</v>
      </c>
      <c r="D19" s="466" t="str">
        <f>Statistiky!E3</f>
        <v>Pan</v>
      </c>
      <c r="E19" s="856">
        <f>Statistiky!F3</f>
        <v>3.875</v>
      </c>
      <c r="F19" s="466">
        <f>Statistiky!G3</f>
        <v>8</v>
      </c>
      <c r="G19" s="466">
        <f>Statistiky!H3</f>
        <v>18</v>
      </c>
      <c r="H19" s="466">
        <f>Statistiky!I3</f>
        <v>13</v>
      </c>
      <c r="I19" s="466">
        <f>Statistiky!J3</f>
        <v>31</v>
      </c>
    </row>
    <row r="20" spans="1:9" ht="14.25">
      <c r="A20" s="466" t="str">
        <f>Statistiky!B126</f>
        <v>Marek</v>
      </c>
      <c r="B20" s="466" t="str">
        <f>Statistiky!C126</f>
        <v>Dominik</v>
      </c>
      <c r="C20" s="466">
        <f>Statistiky!D126</f>
        <v>0</v>
      </c>
      <c r="D20" s="466" t="str">
        <f>Statistiky!E126</f>
        <v>JZD</v>
      </c>
      <c r="E20" s="856">
        <f>Statistiky!F126</f>
        <v>4.428571428571429</v>
      </c>
      <c r="F20" s="466">
        <f>Statistiky!G126</f>
        <v>7</v>
      </c>
      <c r="G20" s="466">
        <f>Statistiky!H126</f>
        <v>19</v>
      </c>
      <c r="H20" s="466">
        <f>Statistiky!I126</f>
        <v>12</v>
      </c>
      <c r="I20" s="466">
        <f>Statistiky!J126</f>
        <v>31</v>
      </c>
    </row>
    <row r="21" spans="1:9" ht="14.25">
      <c r="A21" s="466" t="str">
        <f>Statistiky!B21</f>
        <v>Budina</v>
      </c>
      <c r="B21" s="466" t="str">
        <f>Statistiky!C21</f>
        <v>Michal</v>
      </c>
      <c r="C21" s="466">
        <f>Statistiky!D21</f>
        <v>780504</v>
      </c>
      <c r="D21" s="466" t="str">
        <f>Statistiky!E21</f>
        <v>LIT</v>
      </c>
      <c r="E21" s="856">
        <f>Statistiky!F21</f>
        <v>5</v>
      </c>
      <c r="F21" s="466">
        <f>Statistiky!G21</f>
        <v>6</v>
      </c>
      <c r="G21" s="466">
        <f>Statistiky!H21</f>
        <v>12</v>
      </c>
      <c r="H21" s="466">
        <f>Statistiky!I21</f>
        <v>18</v>
      </c>
      <c r="I21" s="466">
        <f>Statistiky!J21</f>
        <v>30</v>
      </c>
    </row>
    <row r="22" spans="1:9" ht="14.25">
      <c r="A22" s="466" t="str">
        <f>Statistiky!B340</f>
        <v>Kostúr</v>
      </c>
      <c r="B22" s="466" t="str">
        <f>Statistiky!C340</f>
        <v>Jaroslav</v>
      </c>
      <c r="C22" s="466">
        <f>Statistiky!D340</f>
        <v>870308</v>
      </c>
      <c r="D22" s="466" t="str">
        <f>Statistiky!E340</f>
        <v>Slo</v>
      </c>
      <c r="E22" s="856">
        <f>Statistiky!F340</f>
        <v>2.6363636363636362</v>
      </c>
      <c r="F22" s="466">
        <f>Statistiky!G340</f>
        <v>11</v>
      </c>
      <c r="G22" s="466">
        <f>Statistiky!H340</f>
        <v>15</v>
      </c>
      <c r="H22" s="466">
        <f>Statistiky!I340</f>
        <v>14</v>
      </c>
      <c r="I22" s="466">
        <f>Statistiky!J340</f>
        <v>29</v>
      </c>
    </row>
    <row r="23" spans="1:9" ht="14.25">
      <c r="A23" s="466" t="str">
        <f>Statistiky!B369</f>
        <v>Pekárek</v>
      </c>
      <c r="B23" s="466" t="str">
        <f>Statistiky!C369</f>
        <v>Zdeněk</v>
      </c>
      <c r="C23" s="466">
        <f>Statistiky!D369</f>
        <v>860714</v>
      </c>
      <c r="D23" s="466" t="str">
        <f>Statistiky!E369</f>
        <v>Kraj</v>
      </c>
      <c r="E23" s="856">
        <f>Statistiky!F369</f>
        <v>3.375</v>
      </c>
      <c r="F23" s="466">
        <f>Statistiky!G369</f>
        <v>8</v>
      </c>
      <c r="G23" s="466">
        <f>Statistiky!H369</f>
        <v>14</v>
      </c>
      <c r="H23" s="466">
        <f>Statistiky!I369</f>
        <v>13</v>
      </c>
      <c r="I23" s="466">
        <f>Statistiky!J369</f>
        <v>27</v>
      </c>
    </row>
    <row r="24" spans="1:9" ht="14.25">
      <c r="A24" s="466" t="str">
        <f>Statistiky!B264</f>
        <v>Pachl </v>
      </c>
      <c r="B24" s="466" t="str">
        <f>Statistiky!C264</f>
        <v>Václav</v>
      </c>
      <c r="C24" s="466">
        <f>Statistiky!D264</f>
        <v>0</v>
      </c>
      <c r="D24" s="466" t="str">
        <f>Statistiky!E264</f>
        <v>Fly</v>
      </c>
      <c r="E24" s="856">
        <f>Statistiky!F264</f>
        <v>3</v>
      </c>
      <c r="F24" s="466">
        <f>Statistiky!G264</f>
        <v>9</v>
      </c>
      <c r="G24" s="466">
        <f>Statistiky!H264</f>
        <v>14</v>
      </c>
      <c r="H24" s="466">
        <f>Statistiky!I264</f>
        <v>13</v>
      </c>
      <c r="I24" s="466">
        <f>Statistiky!J264</f>
        <v>27</v>
      </c>
    </row>
    <row r="25" spans="1:9" ht="14.25">
      <c r="A25" s="466" t="str">
        <f>Statistiky!B370</f>
        <v>Resler</v>
      </c>
      <c r="B25" s="466" t="str">
        <f>Statistiky!C370</f>
        <v>Michael</v>
      </c>
      <c r="C25" s="466">
        <f>Statistiky!D370</f>
        <v>621203</v>
      </c>
      <c r="D25" s="466" t="str">
        <f>Statistiky!E370</f>
        <v>Kraj</v>
      </c>
      <c r="E25" s="856">
        <f>Statistiky!F370</f>
        <v>2.4545454545454546</v>
      </c>
      <c r="F25" s="466">
        <f>Statistiky!G370</f>
        <v>11</v>
      </c>
      <c r="G25" s="466">
        <f>Statistiky!H370</f>
        <v>10</v>
      </c>
      <c r="H25" s="466">
        <f>Statistiky!I370</f>
        <v>17</v>
      </c>
      <c r="I25" s="466">
        <f>Statistiky!J370</f>
        <v>27</v>
      </c>
    </row>
    <row r="26" spans="1:9" ht="14.25">
      <c r="A26" s="466" t="str">
        <f>Statistiky!B172</f>
        <v>Voleský</v>
      </c>
      <c r="B26" s="466" t="str">
        <f>Statistiky!C172</f>
        <v>Martin</v>
      </c>
      <c r="C26" s="466">
        <f>Statistiky!D172</f>
        <v>0</v>
      </c>
      <c r="D26" s="466" t="str">
        <f>Statistiky!E172</f>
        <v>Help</v>
      </c>
      <c r="E26" s="856">
        <f>Statistiky!F172</f>
        <v>4.5</v>
      </c>
      <c r="F26" s="466">
        <f>Statistiky!G172</f>
        <v>6</v>
      </c>
      <c r="G26" s="466">
        <f>Statistiky!H172</f>
        <v>14</v>
      </c>
      <c r="H26" s="466">
        <f>Statistiky!I172</f>
        <v>13</v>
      </c>
      <c r="I26" s="466">
        <f>Statistiky!J172</f>
        <v>27</v>
      </c>
    </row>
    <row r="27" spans="1:9" ht="14.25">
      <c r="A27" s="466" t="str">
        <f>Statistiky!B339</f>
        <v>Zecha</v>
      </c>
      <c r="B27" s="466" t="str">
        <f>Statistiky!C339</f>
        <v>Roman</v>
      </c>
      <c r="C27" s="466">
        <f>Statistiky!D339</f>
        <v>721126</v>
      </c>
      <c r="D27" s="466" t="str">
        <f>Statistiky!E339</f>
        <v>Slo</v>
      </c>
      <c r="E27" s="856">
        <f>Statistiky!F339</f>
        <v>2.3636363636363638</v>
      </c>
      <c r="F27" s="466">
        <f>Statistiky!G339</f>
        <v>11</v>
      </c>
      <c r="G27" s="466">
        <f>Statistiky!H339</f>
        <v>14</v>
      </c>
      <c r="H27" s="466">
        <f>Statistiky!I339</f>
        <v>12</v>
      </c>
      <c r="I27" s="466">
        <f>Statistiky!J339</f>
        <v>26</v>
      </c>
    </row>
    <row r="28" spans="1:9" ht="14.25">
      <c r="A28" s="466" t="str">
        <f>Statistiky!B44</f>
        <v>Luňák</v>
      </c>
      <c r="B28" s="466" t="str">
        <f>Statistiky!C44</f>
        <v>Filip</v>
      </c>
      <c r="C28" s="466" t="str">
        <f>Statistiky!D44</f>
        <v>880120</v>
      </c>
      <c r="D28" s="466" t="str">
        <f>Statistiky!E44</f>
        <v>Choc</v>
      </c>
      <c r="E28" s="856">
        <f>Statistiky!F44</f>
        <v>2.888888888888889</v>
      </c>
      <c r="F28" s="466">
        <f>Statistiky!G44</f>
        <v>9</v>
      </c>
      <c r="G28" s="466">
        <f>Statistiky!H44</f>
        <v>9</v>
      </c>
      <c r="H28" s="466">
        <f>Statistiky!I44</f>
        <v>17</v>
      </c>
      <c r="I28" s="466">
        <f>Statistiky!J44</f>
        <v>26</v>
      </c>
    </row>
    <row r="29" spans="1:9" ht="14.25">
      <c r="A29" s="466" t="str">
        <f>Statistiky!B100</f>
        <v>Kilčícký</v>
      </c>
      <c r="B29" s="466" t="str">
        <f>Statistiky!C100</f>
        <v>Michal</v>
      </c>
      <c r="C29" s="466">
        <f>Statistiky!D100</f>
        <v>801227</v>
      </c>
      <c r="D29" s="466" t="str">
        <f>Statistiky!E100</f>
        <v>HEA</v>
      </c>
      <c r="E29" s="856">
        <f>Statistiky!F100</f>
        <v>3.125</v>
      </c>
      <c r="F29" s="466">
        <f>Statistiky!G100</f>
        <v>8</v>
      </c>
      <c r="G29" s="466">
        <f>Statistiky!H100</f>
        <v>14</v>
      </c>
      <c r="H29" s="466">
        <f>Statistiky!I100</f>
        <v>11</v>
      </c>
      <c r="I29" s="466">
        <f>Statistiky!J100</f>
        <v>25</v>
      </c>
    </row>
    <row r="30" spans="1:9" ht="14.25">
      <c r="A30" s="466" t="str">
        <f>Statistiky!B307</f>
        <v>Krystl</v>
      </c>
      <c r="B30" s="466" t="str">
        <f>Statistiky!C307</f>
        <v>Filip</v>
      </c>
      <c r="C30" s="466">
        <f>Statistiky!D307</f>
        <v>0</v>
      </c>
      <c r="D30" s="466" t="str">
        <f>Statistiky!E307</f>
        <v>Par</v>
      </c>
      <c r="E30" s="856">
        <f>Statistiky!F307</f>
        <v>2.5</v>
      </c>
      <c r="F30" s="466">
        <f>Statistiky!G307</f>
        <v>10</v>
      </c>
      <c r="G30" s="466">
        <f>Statistiky!H307</f>
        <v>17</v>
      </c>
      <c r="H30" s="466">
        <f>Statistiky!I307</f>
        <v>8</v>
      </c>
      <c r="I30" s="466">
        <f>Statistiky!J307</f>
        <v>25</v>
      </c>
    </row>
    <row r="31" spans="1:9" ht="14.25">
      <c r="A31" s="466" t="str">
        <f>Statistiky!B249</f>
        <v>Petrůň</v>
      </c>
      <c r="B31" s="466" t="str">
        <f>Statistiky!C249</f>
        <v>Jiří</v>
      </c>
      <c r="C31" s="466">
        <f>Statistiky!D249</f>
        <v>0</v>
      </c>
      <c r="D31" s="466" t="str">
        <f>Statistiky!E249</f>
        <v>CGT</v>
      </c>
      <c r="E31" s="856">
        <f>Statistiky!F249</f>
        <v>2.5</v>
      </c>
      <c r="F31" s="466">
        <f>Statistiky!G249</f>
        <v>10</v>
      </c>
      <c r="G31" s="466">
        <f>Statistiky!H249</f>
        <v>17</v>
      </c>
      <c r="H31" s="466">
        <f>Statistiky!I249</f>
        <v>8</v>
      </c>
      <c r="I31" s="466">
        <f>Statistiky!J249</f>
        <v>25</v>
      </c>
    </row>
    <row r="32" spans="1:9" ht="14.25">
      <c r="A32" s="466" t="str">
        <f>Statistiky!B358</f>
        <v>Čevora</v>
      </c>
      <c r="B32" s="466" t="str">
        <f>Statistiky!C358</f>
        <v>Oldřich</v>
      </c>
      <c r="C32" s="466">
        <f>Statistiky!D358</f>
        <v>701130</v>
      </c>
      <c r="D32" s="466" t="str">
        <f>Statistiky!E358</f>
        <v>Kraj</v>
      </c>
      <c r="E32" s="856">
        <f>Statistiky!F358</f>
        <v>3.125</v>
      </c>
      <c r="F32" s="466">
        <f>Statistiky!G358</f>
        <v>8</v>
      </c>
      <c r="G32" s="466">
        <f>Statistiky!H358</f>
        <v>15</v>
      </c>
      <c r="H32" s="466">
        <f>Statistiky!I358</f>
        <v>10</v>
      </c>
      <c r="I32" s="466">
        <f>Statistiky!J358</f>
        <v>25</v>
      </c>
    </row>
    <row r="33" spans="1:9" ht="14.25">
      <c r="A33" s="466" t="str">
        <f>Statistiky!B371</f>
        <v>Resler</v>
      </c>
      <c r="B33" s="466" t="str">
        <f>Statistiky!C371</f>
        <v>Miroslav</v>
      </c>
      <c r="C33" s="466">
        <f>Statistiky!D371</f>
        <v>680305</v>
      </c>
      <c r="D33" s="466" t="str">
        <f>Statistiky!E371</f>
        <v>Kraj</v>
      </c>
      <c r="E33" s="856">
        <f>Statistiky!F371</f>
        <v>3.125</v>
      </c>
      <c r="F33" s="466">
        <f>Statistiky!G371</f>
        <v>8</v>
      </c>
      <c r="G33" s="466">
        <f>Statistiky!H371</f>
        <v>14</v>
      </c>
      <c r="H33" s="466">
        <f>Statistiky!I371</f>
        <v>11</v>
      </c>
      <c r="I33" s="466">
        <f>Statistiky!J371</f>
        <v>25</v>
      </c>
    </row>
    <row r="34" spans="1:9" ht="14.25">
      <c r="A34" s="466" t="str">
        <f>Statistiky!B101</f>
        <v>Kocián</v>
      </c>
      <c r="B34" s="466" t="str">
        <f>Statistiky!C101</f>
        <v>David</v>
      </c>
      <c r="C34" s="466">
        <f>Statistiky!D101</f>
        <v>850704</v>
      </c>
      <c r="D34" s="466" t="str">
        <f>Statistiky!E101</f>
        <v>HEA</v>
      </c>
      <c r="E34" s="856">
        <f>Statistiky!F101</f>
        <v>3.4285714285714284</v>
      </c>
      <c r="F34" s="466">
        <f>Statistiky!G101</f>
        <v>7</v>
      </c>
      <c r="G34" s="466">
        <f>Statistiky!H101</f>
        <v>14</v>
      </c>
      <c r="H34" s="466">
        <f>Statistiky!I101</f>
        <v>10</v>
      </c>
      <c r="I34" s="466">
        <f>Statistiky!J101</f>
        <v>24</v>
      </c>
    </row>
    <row r="35" spans="1:9" ht="14.25">
      <c r="A35" s="466" t="str">
        <f>Statistiky!B77</f>
        <v>Váně</v>
      </c>
      <c r="B35" s="466" t="str">
        <f>Statistiky!C77</f>
        <v>Sláva</v>
      </c>
      <c r="C35" s="466">
        <f>Statistiky!D77</f>
        <v>911018</v>
      </c>
      <c r="D35" s="466" t="str">
        <f>Statistiky!E77</f>
        <v>Hki</v>
      </c>
      <c r="E35" s="856">
        <f>Statistiky!F77</f>
        <v>3</v>
      </c>
      <c r="F35" s="466">
        <f>Statistiky!G77</f>
        <v>8</v>
      </c>
      <c r="G35" s="466">
        <f>Statistiky!H77</f>
        <v>10</v>
      </c>
      <c r="H35" s="466">
        <f>Statistiky!I77</f>
        <v>14</v>
      </c>
      <c r="I35" s="466">
        <f>Statistiky!J77</f>
        <v>24</v>
      </c>
    </row>
    <row r="36" spans="1:9" ht="14.25">
      <c r="A36" s="466" t="str">
        <f>Statistiky!B98</f>
        <v>Langr</v>
      </c>
      <c r="B36" s="466" t="str">
        <f>Statistiky!C98</f>
        <v>David</v>
      </c>
      <c r="C36" s="466">
        <f>Statistiky!D98</f>
        <v>840911</v>
      </c>
      <c r="D36" s="466" t="str">
        <f>Statistiky!E98</f>
        <v>HEA</v>
      </c>
      <c r="E36" s="856">
        <f>Statistiky!F98</f>
        <v>3.8333333333333335</v>
      </c>
      <c r="F36" s="466">
        <f>Statistiky!G98</f>
        <v>6</v>
      </c>
      <c r="G36" s="466">
        <f>Statistiky!H98</f>
        <v>13</v>
      </c>
      <c r="H36" s="466">
        <f>Statistiky!I98</f>
        <v>10</v>
      </c>
      <c r="I36" s="466">
        <f>Statistiky!J98</f>
        <v>23</v>
      </c>
    </row>
    <row r="37" spans="1:9" ht="14.25">
      <c r="A37" s="466" t="str">
        <f>Statistiky!B80</f>
        <v>Borovička</v>
      </c>
      <c r="B37" s="466" t="str">
        <f>Statistiky!C80</f>
        <v>Erik</v>
      </c>
      <c r="C37" s="466">
        <f>Statistiky!D80</f>
        <v>990515</v>
      </c>
      <c r="D37" s="466" t="str">
        <f>Statistiky!E80</f>
        <v>Hki</v>
      </c>
      <c r="E37" s="856">
        <f>Statistiky!F80</f>
        <v>2.5555555555555554</v>
      </c>
      <c r="F37" s="466">
        <f>Statistiky!G80</f>
        <v>9</v>
      </c>
      <c r="G37" s="466">
        <f>Statistiky!H80</f>
        <v>19</v>
      </c>
      <c r="H37" s="466">
        <f>Statistiky!I80</f>
        <v>4</v>
      </c>
      <c r="I37" s="466">
        <f>Statistiky!J80</f>
        <v>23</v>
      </c>
    </row>
    <row r="38" spans="1:9" ht="14.25">
      <c r="A38" s="466" t="str">
        <f>Statistiky!B285</f>
        <v>Maršík</v>
      </c>
      <c r="B38" s="466" t="str">
        <f>Statistiky!C285</f>
        <v>Martin</v>
      </c>
      <c r="C38" s="466">
        <f>Statistiky!D285</f>
        <v>741220</v>
      </c>
      <c r="D38" s="466" t="str">
        <f>Statistiky!E285</f>
        <v>Rší</v>
      </c>
      <c r="E38" s="856">
        <f>Statistiky!F285</f>
        <v>2.3</v>
      </c>
      <c r="F38" s="466">
        <f>Statistiky!G285</f>
        <v>10</v>
      </c>
      <c r="G38" s="466">
        <f>Statistiky!H285</f>
        <v>11</v>
      </c>
      <c r="H38" s="466">
        <f>Statistiky!I285</f>
        <v>12</v>
      </c>
      <c r="I38" s="466">
        <f>Statistiky!J285</f>
        <v>23</v>
      </c>
    </row>
    <row r="39" spans="1:9" ht="14.25">
      <c r="A39" s="466" t="str">
        <f>Statistiky!B261</f>
        <v>Novotný </v>
      </c>
      <c r="B39" s="466" t="str">
        <f>Statistiky!C261</f>
        <v>Jan</v>
      </c>
      <c r="C39" s="466">
        <f>Statistiky!D261</f>
        <v>971216</v>
      </c>
      <c r="D39" s="466" t="str">
        <f>Statistiky!E261</f>
        <v>Fly</v>
      </c>
      <c r="E39" s="856">
        <f>Statistiky!F261</f>
        <v>2.75</v>
      </c>
      <c r="F39" s="466">
        <f>Statistiky!G261</f>
        <v>8</v>
      </c>
      <c r="G39" s="466">
        <f>Statistiky!H261</f>
        <v>13</v>
      </c>
      <c r="H39" s="466">
        <f>Statistiky!I261</f>
        <v>9</v>
      </c>
      <c r="I39" s="466">
        <f>Statistiky!J261</f>
        <v>22</v>
      </c>
    </row>
    <row r="40" spans="1:9" ht="14.25">
      <c r="A40" s="466" t="str">
        <f>Statistiky!B72</f>
        <v>Kuběnka</v>
      </c>
      <c r="B40" s="466" t="str">
        <f>Statistiky!C72</f>
        <v>Josef</v>
      </c>
      <c r="C40" s="466">
        <f>Statistiky!D72</f>
        <v>920204</v>
      </c>
      <c r="D40" s="466" t="str">
        <f>Statistiky!E72</f>
        <v>Hki</v>
      </c>
      <c r="E40" s="856">
        <f>Statistiky!F72</f>
        <v>2.1</v>
      </c>
      <c r="F40" s="466">
        <f>Statistiky!G72</f>
        <v>10</v>
      </c>
      <c r="G40" s="466">
        <f>Statistiky!H72</f>
        <v>12</v>
      </c>
      <c r="H40" s="466">
        <f>Statistiky!I72</f>
        <v>9</v>
      </c>
      <c r="I40" s="466">
        <f>Statistiky!J72</f>
        <v>21</v>
      </c>
    </row>
    <row r="41" spans="1:9" ht="14.25">
      <c r="A41" s="466" t="str">
        <f>Statistiky!B217</f>
        <v>Chytil</v>
      </c>
      <c r="B41" s="466" t="str">
        <f>Statistiky!C217</f>
        <v>Martin</v>
      </c>
      <c r="C41" s="466">
        <f>Statistiky!D217</f>
        <v>0</v>
      </c>
      <c r="D41" s="466" t="str">
        <f>Statistiky!E217</f>
        <v>THU</v>
      </c>
      <c r="E41" s="856">
        <f>Statistiky!F217</f>
        <v>4</v>
      </c>
      <c r="F41" s="466">
        <f>Statistiky!G217</f>
        <v>5</v>
      </c>
      <c r="G41" s="466">
        <f>Statistiky!H217</f>
        <v>16</v>
      </c>
      <c r="H41" s="466">
        <f>Statistiky!I217</f>
        <v>4</v>
      </c>
      <c r="I41" s="466">
        <f>Statistiky!J217</f>
        <v>20</v>
      </c>
    </row>
    <row r="42" spans="1:9" ht="14.25">
      <c r="A42" s="466" t="str">
        <f>Statistiky!B81</f>
        <v>Babák</v>
      </c>
      <c r="B42" s="466" t="str">
        <f>Statistiky!C81</f>
        <v>David</v>
      </c>
      <c r="C42" s="466">
        <f>Statistiky!D81</f>
        <v>770109</v>
      </c>
      <c r="D42" s="466" t="str">
        <f>Statistiky!E81</f>
        <v>Hki</v>
      </c>
      <c r="E42" s="856">
        <f>Statistiky!F81</f>
        <v>2</v>
      </c>
      <c r="F42" s="466">
        <f>Statistiky!G81</f>
        <v>10</v>
      </c>
      <c r="G42" s="466">
        <f>Statistiky!H81</f>
        <v>8</v>
      </c>
      <c r="H42" s="466">
        <f>Statistiky!I81</f>
        <v>12</v>
      </c>
      <c r="I42" s="466">
        <f>Statistiky!J81</f>
        <v>20</v>
      </c>
    </row>
    <row r="43" spans="1:9" ht="14.25">
      <c r="A43" s="466" t="str">
        <f>Statistiky!B169</f>
        <v>Švec</v>
      </c>
      <c r="B43" s="466" t="str">
        <f>Statistiky!C169</f>
        <v>Štěpán</v>
      </c>
      <c r="C43" s="466">
        <f>Statistiky!D169</f>
        <v>0</v>
      </c>
      <c r="D43" s="466" t="str">
        <f>Statistiky!E169</f>
        <v>Help</v>
      </c>
      <c r="E43" s="856">
        <f>Statistiky!F169</f>
        <v>4</v>
      </c>
      <c r="F43" s="466">
        <f>Statistiky!G169</f>
        <v>5</v>
      </c>
      <c r="G43" s="466">
        <f>Statistiky!H169</f>
        <v>7</v>
      </c>
      <c r="H43" s="466">
        <f>Statistiky!I169</f>
        <v>13</v>
      </c>
      <c r="I43" s="466">
        <f>Statistiky!J169</f>
        <v>20</v>
      </c>
    </row>
    <row r="44" spans="1:9" ht="14.25">
      <c r="A44" s="466" t="str">
        <f>Statistiky!B364</f>
        <v>Lunka</v>
      </c>
      <c r="B44" s="466" t="str">
        <f>Statistiky!C364</f>
        <v>Jiří</v>
      </c>
      <c r="C44" s="466">
        <f>Statistiky!D364</f>
        <v>950826</v>
      </c>
      <c r="D44" s="466" t="str">
        <f>Statistiky!E364</f>
        <v>Kraj</v>
      </c>
      <c r="E44" s="856">
        <f>Statistiky!F364</f>
        <v>2.5</v>
      </c>
      <c r="F44" s="466">
        <f>Statistiky!G364</f>
        <v>8</v>
      </c>
      <c r="G44" s="466">
        <f>Statistiky!H364</f>
        <v>15</v>
      </c>
      <c r="H44" s="466">
        <f>Statistiky!I364</f>
        <v>5</v>
      </c>
      <c r="I44" s="466">
        <f>Statistiky!J364</f>
        <v>20</v>
      </c>
    </row>
    <row r="45" spans="1:9" ht="14.25">
      <c r="A45" s="466" t="str">
        <f>Statistiky!B4</f>
        <v>Mík</v>
      </c>
      <c r="B45" s="466" t="str">
        <f>Statistiky!C4</f>
        <v>Petr</v>
      </c>
      <c r="C45" s="466">
        <f>Statistiky!D4</f>
        <v>911209</v>
      </c>
      <c r="D45" s="466" t="str">
        <f>Statistiky!E4</f>
        <v>Pan</v>
      </c>
      <c r="E45" s="856">
        <f>Statistiky!F4</f>
        <v>2.2222222222222223</v>
      </c>
      <c r="F45" s="466">
        <f>Statistiky!G4</f>
        <v>9</v>
      </c>
      <c r="G45" s="466">
        <f>Statistiky!H4</f>
        <v>8</v>
      </c>
      <c r="H45" s="466">
        <f>Statistiky!I4</f>
        <v>12</v>
      </c>
      <c r="I45" s="466">
        <f>Statistiky!J4</f>
        <v>20</v>
      </c>
    </row>
    <row r="46" spans="1:9" ht="14.25">
      <c r="A46" s="466" t="str">
        <f>Statistiky!B366</f>
        <v>Moravec</v>
      </c>
      <c r="B46" s="466" t="str">
        <f>Statistiky!C366</f>
        <v>Petr</v>
      </c>
      <c r="C46" s="466">
        <f>Statistiky!D366</f>
        <v>731225</v>
      </c>
      <c r="D46" s="466" t="str">
        <f>Statistiky!E366</f>
        <v>Kraj</v>
      </c>
      <c r="E46" s="856">
        <f>Statistiky!F366</f>
        <v>2.7142857142857144</v>
      </c>
      <c r="F46" s="466">
        <f>Statistiky!G366</f>
        <v>7</v>
      </c>
      <c r="G46" s="466">
        <f>Statistiky!H366</f>
        <v>9</v>
      </c>
      <c r="H46" s="466">
        <f>Statistiky!I366</f>
        <v>10</v>
      </c>
      <c r="I46" s="466">
        <f>Statistiky!J366</f>
        <v>19</v>
      </c>
    </row>
    <row r="47" spans="1:9" ht="14.25">
      <c r="A47" s="466" t="str">
        <f>Statistiky!B359</f>
        <v>Doha</v>
      </c>
      <c r="B47" s="466" t="str">
        <f>Statistiky!C359</f>
        <v>Vladimír</v>
      </c>
      <c r="C47" s="466">
        <f>Statistiky!D359</f>
        <v>790728</v>
      </c>
      <c r="D47" s="466" t="str">
        <f>Statistiky!E359</f>
        <v>Kraj</v>
      </c>
      <c r="E47" s="856">
        <f>Statistiky!F359</f>
        <v>3.8</v>
      </c>
      <c r="F47" s="466">
        <f>Statistiky!G359</f>
        <v>5</v>
      </c>
      <c r="G47" s="466">
        <f>Statistiky!H359</f>
        <v>9</v>
      </c>
      <c r="H47" s="466">
        <f>Statistiky!I359</f>
        <v>10</v>
      </c>
      <c r="I47" s="466">
        <f>Statistiky!J359</f>
        <v>19</v>
      </c>
    </row>
    <row r="48" spans="1:9" ht="14.25">
      <c r="A48" s="466" t="str">
        <f>Statistiky!B57</f>
        <v>Voříšek </v>
      </c>
      <c r="B48" s="466" t="str">
        <f>Statistiky!C57</f>
        <v>Radim</v>
      </c>
      <c r="C48" s="466" t="str">
        <f>Statistiky!D57</f>
        <v>890220</v>
      </c>
      <c r="D48" s="466" t="str">
        <f>Statistiky!E57</f>
        <v>Choc</v>
      </c>
      <c r="E48" s="856">
        <f>Statistiky!F57</f>
        <v>2.375</v>
      </c>
      <c r="F48" s="466">
        <f>Statistiky!G57</f>
        <v>8</v>
      </c>
      <c r="G48" s="466">
        <f>Statistiky!H57</f>
        <v>8</v>
      </c>
      <c r="H48" s="466">
        <f>Statistiky!I57</f>
        <v>11</v>
      </c>
      <c r="I48" s="466">
        <f>Statistiky!J57</f>
        <v>19</v>
      </c>
    </row>
    <row r="49" spans="1:9" ht="14.25">
      <c r="A49" s="466" t="str">
        <f>Statistiky!B73</f>
        <v>Večeř</v>
      </c>
      <c r="B49" s="466" t="str">
        <f>Statistiky!C73</f>
        <v>Filip</v>
      </c>
      <c r="C49" s="466">
        <f>Statistiky!D73</f>
        <v>810624</v>
      </c>
      <c r="D49" s="466" t="str">
        <f>Statistiky!E73</f>
        <v>Hki</v>
      </c>
      <c r="E49" s="856">
        <f>Statistiky!F73</f>
        <v>1.9</v>
      </c>
      <c r="F49" s="466">
        <f>Statistiky!G73</f>
        <v>10</v>
      </c>
      <c r="G49" s="466">
        <f>Statistiky!H73</f>
        <v>12</v>
      </c>
      <c r="H49" s="466">
        <f>Statistiky!I73</f>
        <v>7</v>
      </c>
      <c r="I49" s="466">
        <f>Statistiky!J73</f>
        <v>19</v>
      </c>
    </row>
    <row r="50" spans="1:9" ht="14.25">
      <c r="A50" s="466" t="str">
        <f>Statistiky!B262</f>
        <v>Těšínský</v>
      </c>
      <c r="B50" s="466" t="str">
        <f>Statistiky!C262</f>
        <v>Lukáš</v>
      </c>
      <c r="C50" s="466">
        <f>Statistiky!D262</f>
        <v>0</v>
      </c>
      <c r="D50" s="466" t="str">
        <f>Statistiky!E262</f>
        <v>Fly</v>
      </c>
      <c r="E50" s="856">
        <f>Statistiky!F262</f>
        <v>2.375</v>
      </c>
      <c r="F50" s="466">
        <f>Statistiky!G262</f>
        <v>8</v>
      </c>
      <c r="G50" s="466">
        <f>Statistiky!H262</f>
        <v>10</v>
      </c>
      <c r="H50" s="466">
        <f>Statistiky!I262</f>
        <v>9</v>
      </c>
      <c r="I50" s="466">
        <f>Statistiky!J262</f>
        <v>19</v>
      </c>
    </row>
    <row r="51" spans="1:9" ht="14.25">
      <c r="A51" s="466" t="str">
        <f>Statistiky!B188</f>
        <v>Dvořák</v>
      </c>
      <c r="B51" s="466" t="str">
        <f>Statistiky!C188</f>
        <v>Václav</v>
      </c>
      <c r="C51" s="466">
        <f>Statistiky!D188</f>
        <v>710301</v>
      </c>
      <c r="D51" s="466" t="str">
        <f>Statistiky!E188</f>
        <v>Kap</v>
      </c>
      <c r="E51" s="856">
        <f>Statistiky!F188</f>
        <v>2.7142857142857144</v>
      </c>
      <c r="F51" s="466">
        <f>Statistiky!G188</f>
        <v>7</v>
      </c>
      <c r="G51" s="466">
        <f>Statistiky!H188</f>
        <v>9</v>
      </c>
      <c r="H51" s="466">
        <f>Statistiky!I188</f>
        <v>10</v>
      </c>
      <c r="I51" s="466">
        <f>Statistiky!J188</f>
        <v>19</v>
      </c>
    </row>
    <row r="52" spans="1:9" ht="14.25">
      <c r="A52" s="466" t="str">
        <f>Statistiky!B237</f>
        <v>Budina</v>
      </c>
      <c r="B52" s="466" t="str">
        <f>Statistiky!C237</f>
        <v>Roman</v>
      </c>
      <c r="C52" s="466">
        <f>Statistiky!D237</f>
        <v>750513</v>
      </c>
      <c r="D52" s="466" t="str">
        <f>Statistiky!E237</f>
        <v>CGT</v>
      </c>
      <c r="E52" s="856">
        <f>Statistiky!F237</f>
        <v>2.25</v>
      </c>
      <c r="F52" s="466">
        <f>Statistiky!G237</f>
        <v>8</v>
      </c>
      <c r="G52" s="466">
        <f>Statistiky!H237</f>
        <v>6</v>
      </c>
      <c r="H52" s="466">
        <f>Statistiky!I237</f>
        <v>12</v>
      </c>
      <c r="I52" s="466">
        <f>Statistiky!J237</f>
        <v>18</v>
      </c>
    </row>
    <row r="53" spans="1:9" ht="14.25">
      <c r="A53" s="466" t="str">
        <f>Statistiky!B337</f>
        <v>Málek</v>
      </c>
      <c r="B53" s="466" t="str">
        <f>Statistiky!C337</f>
        <v>Jan</v>
      </c>
      <c r="C53" s="466">
        <f>Statistiky!D337</f>
        <v>950827</v>
      </c>
      <c r="D53" s="466" t="str">
        <f>Statistiky!E337</f>
        <v>Slo</v>
      </c>
      <c r="E53" s="856">
        <f>Statistiky!F337</f>
        <v>2</v>
      </c>
      <c r="F53" s="466">
        <f>Statistiky!G337</f>
        <v>9</v>
      </c>
      <c r="G53" s="466">
        <f>Statistiky!H337</f>
        <v>14</v>
      </c>
      <c r="H53" s="466">
        <f>Statistiky!I337</f>
        <v>4</v>
      </c>
      <c r="I53" s="466">
        <f>Statistiky!J337</f>
        <v>18</v>
      </c>
    </row>
    <row r="54" spans="1:9" ht="14.25">
      <c r="A54" s="466" t="str">
        <f>Statistiky!B11</f>
        <v>Boruch</v>
      </c>
      <c r="B54" s="466" t="str">
        <f>Statistiky!C11</f>
        <v>Jan</v>
      </c>
      <c r="C54" s="466">
        <f>Statistiky!D11</f>
        <v>920701</v>
      </c>
      <c r="D54" s="466" t="str">
        <f>Statistiky!E11</f>
        <v>Pan</v>
      </c>
      <c r="E54" s="856">
        <f>Statistiky!F11</f>
        <v>2.5714285714285716</v>
      </c>
      <c r="F54" s="466">
        <f>Statistiky!G11</f>
        <v>7</v>
      </c>
      <c r="G54" s="466">
        <f>Statistiky!H11</f>
        <v>9</v>
      </c>
      <c r="H54" s="466">
        <f>Statistiky!I11</f>
        <v>9</v>
      </c>
      <c r="I54" s="466">
        <f>Statistiky!J11</f>
        <v>18</v>
      </c>
    </row>
    <row r="55" spans="1:9" ht="14.25">
      <c r="A55" s="466" t="str">
        <f>Statistiky!B168</f>
        <v>Teplý</v>
      </c>
      <c r="B55" s="466" t="str">
        <f>Statistiky!C168</f>
        <v>Libor</v>
      </c>
      <c r="C55" s="466">
        <f>Statistiky!D168</f>
        <v>0</v>
      </c>
      <c r="D55" s="466" t="str">
        <f>Statistiky!E168</f>
        <v>Help</v>
      </c>
      <c r="E55" s="856">
        <f>Statistiky!F168</f>
        <v>2.5714285714285716</v>
      </c>
      <c r="F55" s="466">
        <f>Statistiky!G168</f>
        <v>7</v>
      </c>
      <c r="G55" s="466">
        <f>Statistiky!H168</f>
        <v>13</v>
      </c>
      <c r="H55" s="466">
        <f>Statistiky!I168</f>
        <v>5</v>
      </c>
      <c r="I55" s="466">
        <f>Statistiky!J168</f>
        <v>18</v>
      </c>
    </row>
    <row r="56" spans="1:9" ht="14.25">
      <c r="A56" s="466" t="str">
        <f>Statistiky!B121</f>
        <v>Krč</v>
      </c>
      <c r="B56" s="466" t="str">
        <f>Statistiky!C121</f>
        <v>Tomáš</v>
      </c>
      <c r="C56" s="466">
        <f>Statistiky!D121</f>
        <v>420</v>
      </c>
      <c r="D56" s="466" t="str">
        <f>Statistiky!E121</f>
        <v>JZD</v>
      </c>
      <c r="E56" s="856">
        <f>Statistiky!F121</f>
        <v>2.8333333333333335</v>
      </c>
      <c r="F56" s="466">
        <f>Statistiky!G121</f>
        <v>6</v>
      </c>
      <c r="G56" s="466">
        <f>Statistiky!H121</f>
        <v>10</v>
      </c>
      <c r="H56" s="466">
        <f>Statistiky!I121</f>
        <v>7</v>
      </c>
      <c r="I56" s="466">
        <f>Statistiky!J121</f>
        <v>17</v>
      </c>
    </row>
    <row r="57" spans="1:9" ht="14.25">
      <c r="A57" s="466" t="str">
        <f>Statistiky!B298</f>
        <v>Hrdina</v>
      </c>
      <c r="B57" s="466" t="str">
        <f>Statistiky!C298</f>
        <v>Jiří</v>
      </c>
      <c r="C57" s="466">
        <f>Statistiky!D298</f>
        <v>980710</v>
      </c>
      <c r="D57" s="466" t="str">
        <f>Statistiky!E298</f>
        <v>Rší</v>
      </c>
      <c r="E57" s="856">
        <f>Statistiky!F298</f>
        <v>2.8333333333333335</v>
      </c>
      <c r="F57" s="466">
        <f>Statistiky!G298</f>
        <v>6</v>
      </c>
      <c r="G57" s="466">
        <f>Statistiky!H298</f>
        <v>8</v>
      </c>
      <c r="H57" s="466">
        <f>Statistiky!I298</f>
        <v>9</v>
      </c>
      <c r="I57" s="466">
        <f>Statistiky!J298</f>
        <v>17</v>
      </c>
    </row>
    <row r="58" spans="1:9" ht="14.25">
      <c r="A58" s="466" t="str">
        <f>Statistiky!B220</f>
        <v>Kobza</v>
      </c>
      <c r="B58" s="466" t="str">
        <f>Statistiky!C220</f>
        <v>Jan</v>
      </c>
      <c r="C58" s="466">
        <f>Statistiky!D220</f>
        <v>0</v>
      </c>
      <c r="D58" s="466" t="str">
        <f>Statistiky!E220</f>
        <v>THU</v>
      </c>
      <c r="E58" s="856">
        <f>Statistiky!F220</f>
        <v>5.666666666666667</v>
      </c>
      <c r="F58" s="466">
        <f>Statistiky!G220</f>
        <v>3</v>
      </c>
      <c r="G58" s="466">
        <f>Statistiky!H220</f>
        <v>6</v>
      </c>
      <c r="H58" s="466">
        <f>Statistiky!I220</f>
        <v>11</v>
      </c>
      <c r="I58" s="466">
        <f>Statistiky!J220</f>
        <v>17</v>
      </c>
    </row>
    <row r="59" spans="1:9" ht="14.25">
      <c r="A59" s="466" t="str">
        <f>Statistiky!B245</f>
        <v>Valenta</v>
      </c>
      <c r="B59" s="466" t="str">
        <f>Statistiky!C245</f>
        <v>Radek</v>
      </c>
      <c r="C59" s="466">
        <f>Statistiky!D245</f>
        <v>821210</v>
      </c>
      <c r="D59" s="466" t="str">
        <f>Statistiky!E245</f>
        <v>CGT</v>
      </c>
      <c r="E59" s="856">
        <f>Statistiky!F245</f>
        <v>3.2</v>
      </c>
      <c r="F59" s="466">
        <f>Statistiky!G245</f>
        <v>5</v>
      </c>
      <c r="G59" s="466">
        <f>Statistiky!H245</f>
        <v>11</v>
      </c>
      <c r="H59" s="466">
        <f>Statistiky!I245</f>
        <v>5</v>
      </c>
      <c r="I59" s="466">
        <f>Statistiky!J245</f>
        <v>16</v>
      </c>
    </row>
    <row r="60" spans="1:9" ht="14.25">
      <c r="A60" s="466" t="str">
        <f>Statistiky!B34</f>
        <v>Drobný </v>
      </c>
      <c r="B60" s="466" t="str">
        <f>Statistiky!C34</f>
        <v>Jiří st.</v>
      </c>
      <c r="C60" s="466">
        <f>Statistiky!D34</f>
        <v>712509</v>
      </c>
      <c r="D60" s="466" t="str">
        <f>Statistiky!E34</f>
        <v>LIT</v>
      </c>
      <c r="E60" s="856">
        <f>Statistiky!F34</f>
        <v>2.2857142857142856</v>
      </c>
      <c r="F60" s="466">
        <f>Statistiky!G34</f>
        <v>7</v>
      </c>
      <c r="G60" s="466">
        <f>Statistiky!H34</f>
        <v>3</v>
      </c>
      <c r="H60" s="466">
        <f>Statistiky!I34</f>
        <v>13</v>
      </c>
      <c r="I60" s="466">
        <f>Statistiky!J34</f>
        <v>16</v>
      </c>
    </row>
    <row r="61" spans="1:9" ht="14.25">
      <c r="A61" s="466" t="str">
        <f>Statistiky!B141</f>
        <v>Diblík</v>
      </c>
      <c r="B61" s="466" t="str">
        <f>Statistiky!C141</f>
        <v>Tomáš</v>
      </c>
      <c r="C61" s="466">
        <f>Statistiky!D141</f>
        <v>811101</v>
      </c>
      <c r="D61" s="466" t="str">
        <f>Statistiky!E141</f>
        <v>STI</v>
      </c>
      <c r="E61" s="856">
        <f>Statistiky!F141</f>
        <v>2.2857142857142856</v>
      </c>
      <c r="F61" s="466">
        <f>Statistiky!G141</f>
        <v>7</v>
      </c>
      <c r="G61" s="466">
        <f>Statistiky!H141</f>
        <v>7</v>
      </c>
      <c r="H61" s="466">
        <f>Statistiky!I141</f>
        <v>9</v>
      </c>
      <c r="I61" s="466">
        <f>Statistiky!J141</f>
        <v>16</v>
      </c>
    </row>
    <row r="62" spans="1:9" ht="14.25">
      <c r="A62" s="466" t="str">
        <f>Statistiky!B10</f>
        <v>Nastoupil </v>
      </c>
      <c r="B62" s="466" t="str">
        <f>Statistiky!C10</f>
        <v>Jan</v>
      </c>
      <c r="C62" s="466">
        <f>Statistiky!D10</f>
        <v>940912</v>
      </c>
      <c r="D62" s="466" t="str">
        <f>Statistiky!E10</f>
        <v>Pan</v>
      </c>
      <c r="E62" s="856">
        <f>Statistiky!F10</f>
        <v>1.7777777777777777</v>
      </c>
      <c r="F62" s="466">
        <f>Statistiky!G10</f>
        <v>9</v>
      </c>
      <c r="G62" s="466">
        <f>Statistiky!H10</f>
        <v>10</v>
      </c>
      <c r="H62" s="466">
        <f>Statistiky!I10</f>
        <v>6</v>
      </c>
      <c r="I62" s="466">
        <f>Statistiky!J10</f>
        <v>16</v>
      </c>
    </row>
    <row r="63" spans="1:9" ht="14.25">
      <c r="A63" s="466" t="str">
        <f>Statistiky!B171</f>
        <v>Šána</v>
      </c>
      <c r="B63" s="466" t="str">
        <f>Statistiky!C171</f>
        <v>Petr</v>
      </c>
      <c r="C63" s="466">
        <f>Statistiky!D171</f>
        <v>0</v>
      </c>
      <c r="D63" s="466" t="str">
        <f>Statistiky!E171</f>
        <v>Help</v>
      </c>
      <c r="E63" s="856">
        <f>Statistiky!F171</f>
        <v>2.2857142857142856</v>
      </c>
      <c r="F63" s="466">
        <f>Statistiky!G171</f>
        <v>7</v>
      </c>
      <c r="G63" s="466">
        <f>Statistiky!H171</f>
        <v>9</v>
      </c>
      <c r="H63" s="466">
        <f>Statistiky!I171</f>
        <v>7</v>
      </c>
      <c r="I63" s="466">
        <f>Statistiky!J171</f>
        <v>16</v>
      </c>
    </row>
    <row r="64" spans="1:9" ht="14.25">
      <c r="A64" s="466" t="str">
        <f>Statistiky!B96</f>
        <v>Juřina</v>
      </c>
      <c r="B64" s="466" t="str">
        <f>Statistiky!C96</f>
        <v>Jan</v>
      </c>
      <c r="C64" s="466">
        <f>Statistiky!D96</f>
        <v>851130</v>
      </c>
      <c r="D64" s="466" t="str">
        <f>Statistiky!E96</f>
        <v>HEA</v>
      </c>
      <c r="E64" s="856">
        <f>Statistiky!F96</f>
        <v>2.142857142857143</v>
      </c>
      <c r="F64" s="466">
        <f>Statistiky!G96</f>
        <v>7</v>
      </c>
      <c r="G64" s="466">
        <f>Statistiky!H96</f>
        <v>3</v>
      </c>
      <c r="H64" s="466">
        <f>Statistiky!I96</f>
        <v>12</v>
      </c>
      <c r="I64" s="466">
        <f>Statistiky!J96</f>
        <v>15</v>
      </c>
    </row>
    <row r="65" spans="1:9" ht="14.25">
      <c r="A65" s="466" t="str">
        <f>Statistiky!B286</f>
        <v>Číp</v>
      </c>
      <c r="B65" s="466" t="str">
        <f>Statistiky!C286</f>
        <v>Petr</v>
      </c>
      <c r="C65" s="466">
        <f>Statistiky!D286</f>
        <v>770107</v>
      </c>
      <c r="D65" s="466" t="str">
        <f>Statistiky!E286</f>
        <v>Rší</v>
      </c>
      <c r="E65" s="856">
        <f>Statistiky!F286</f>
        <v>1.6666666666666667</v>
      </c>
      <c r="F65" s="466">
        <f>Statistiky!G286</f>
        <v>9</v>
      </c>
      <c r="G65" s="466">
        <f>Statistiky!H286</f>
        <v>9</v>
      </c>
      <c r="H65" s="466">
        <f>Statistiky!I286</f>
        <v>6</v>
      </c>
      <c r="I65" s="466">
        <f>Statistiky!J286</f>
        <v>15</v>
      </c>
    </row>
    <row r="66" spans="1:9" ht="14.25">
      <c r="A66" s="466" t="str">
        <f>Statistiky!B8</f>
        <v>Brejša</v>
      </c>
      <c r="B66" s="466" t="str">
        <f>Statistiky!C8</f>
        <v>Vít</v>
      </c>
      <c r="C66" s="466">
        <f>Statistiky!D8</f>
        <v>920601</v>
      </c>
      <c r="D66" s="466" t="str">
        <f>Statistiky!E8</f>
        <v>Pan</v>
      </c>
      <c r="E66" s="856">
        <f>Statistiky!F8</f>
        <v>2.5</v>
      </c>
      <c r="F66" s="466">
        <f>Statistiky!G8</f>
        <v>6</v>
      </c>
      <c r="G66" s="466">
        <f>Statistiky!H8</f>
        <v>9</v>
      </c>
      <c r="H66" s="466">
        <f>Statistiky!I8</f>
        <v>6</v>
      </c>
      <c r="I66" s="466">
        <f>Statistiky!J8</f>
        <v>15</v>
      </c>
    </row>
    <row r="67" spans="1:9" ht="14.25">
      <c r="A67" s="466" t="str">
        <f>Statistiky!B310</f>
        <v>Černý</v>
      </c>
      <c r="B67" s="466" t="str">
        <f>Statistiky!C310</f>
        <v>Jiří</v>
      </c>
      <c r="C67" s="466">
        <f>Statistiky!D310</f>
        <v>580122</v>
      </c>
      <c r="D67" s="466" t="str">
        <f>Statistiky!E310</f>
        <v>Par</v>
      </c>
      <c r="E67" s="856">
        <f>Statistiky!F310</f>
        <v>1.5</v>
      </c>
      <c r="F67" s="466">
        <f>Statistiky!G310</f>
        <v>10</v>
      </c>
      <c r="G67" s="466">
        <f>Statistiky!H310</f>
        <v>2</v>
      </c>
      <c r="H67" s="466">
        <f>Statistiky!I310</f>
        <v>13</v>
      </c>
      <c r="I67" s="466">
        <f>Statistiky!J310</f>
        <v>15</v>
      </c>
    </row>
    <row r="68" spans="1:9" ht="14.25">
      <c r="A68" s="466" t="str">
        <f>Statistiky!B123</f>
        <v>Vaňous</v>
      </c>
      <c r="B68" s="466" t="str">
        <f>Statistiky!C123</f>
        <v>Pavel</v>
      </c>
      <c r="C68" s="466">
        <f>Statistiky!D123</f>
        <v>613</v>
      </c>
      <c r="D68" s="466" t="str">
        <f>Statistiky!E123</f>
        <v>JZD</v>
      </c>
      <c r="E68" s="856">
        <f>Statistiky!F123</f>
        <v>2.142857142857143</v>
      </c>
      <c r="F68" s="466">
        <f>Statistiky!G123</f>
        <v>7</v>
      </c>
      <c r="G68" s="466">
        <f>Statistiky!H123</f>
        <v>6</v>
      </c>
      <c r="H68" s="466">
        <f>Statistiky!I123</f>
        <v>9</v>
      </c>
      <c r="I68" s="466">
        <f>Statistiky!J123</f>
        <v>15</v>
      </c>
    </row>
    <row r="69" spans="1:9" ht="14.25">
      <c r="A69" s="466" t="str">
        <f>Statistiky!B266</f>
        <v>Brázda</v>
      </c>
      <c r="B69" s="466" t="str">
        <f>Statistiky!C266</f>
        <v>Pavel</v>
      </c>
      <c r="C69" s="466">
        <f>Statistiky!D266</f>
        <v>0</v>
      </c>
      <c r="D69" s="466" t="str">
        <f>Statistiky!E266</f>
        <v>Fly</v>
      </c>
      <c r="E69" s="856">
        <f>Statistiky!F266</f>
        <v>2.8</v>
      </c>
      <c r="F69" s="466">
        <f>Statistiky!G266</f>
        <v>5</v>
      </c>
      <c r="G69" s="466">
        <f>Statistiky!H266</f>
        <v>12</v>
      </c>
      <c r="H69" s="466">
        <f>Statistiky!I266</f>
        <v>2</v>
      </c>
      <c r="I69" s="466">
        <f>Statistiky!J266</f>
        <v>14</v>
      </c>
    </row>
    <row r="70" spans="1:9" ht="14.25">
      <c r="A70" s="466" t="str">
        <f>Statistiky!B263</f>
        <v>Pachl </v>
      </c>
      <c r="B70" s="466" t="str">
        <f>Statistiky!C263</f>
        <v>Miroslav</v>
      </c>
      <c r="C70" s="466">
        <f>Statistiky!D263</f>
        <v>0</v>
      </c>
      <c r="D70" s="466" t="str">
        <f>Statistiky!E263</f>
        <v>Fly</v>
      </c>
      <c r="E70" s="856">
        <f>Statistiky!F263</f>
        <v>1.75</v>
      </c>
      <c r="F70" s="466">
        <f>Statistiky!G263</f>
        <v>8</v>
      </c>
      <c r="G70" s="466">
        <f>Statistiky!H263</f>
        <v>6</v>
      </c>
      <c r="H70" s="466">
        <f>Statistiky!I263</f>
        <v>8</v>
      </c>
      <c r="I70" s="466">
        <f>Statistiky!J263</f>
        <v>14</v>
      </c>
    </row>
    <row r="71" spans="1:9" ht="14.25">
      <c r="A71" s="466" t="str">
        <f>Statistiky!B267</f>
        <v>Brázda</v>
      </c>
      <c r="B71" s="466" t="str">
        <f>Statistiky!C267</f>
        <v>Adam</v>
      </c>
      <c r="C71" s="466">
        <f>Statistiky!D267</f>
        <v>0</v>
      </c>
      <c r="D71" s="466" t="str">
        <f>Statistiky!E267</f>
        <v>Fly</v>
      </c>
      <c r="E71" s="856">
        <f>Statistiky!F267</f>
        <v>2.8</v>
      </c>
      <c r="F71" s="466">
        <f>Statistiky!G267</f>
        <v>5</v>
      </c>
      <c r="G71" s="466">
        <f>Statistiky!H267</f>
        <v>7</v>
      </c>
      <c r="H71" s="466">
        <f>Statistiky!I267</f>
        <v>7</v>
      </c>
      <c r="I71" s="466">
        <f>Statistiky!J267</f>
        <v>14</v>
      </c>
    </row>
    <row r="72" spans="1:9" ht="14.25">
      <c r="A72" s="466" t="str">
        <f>Statistiky!B46</f>
        <v>Ropek</v>
      </c>
      <c r="B72" s="466" t="str">
        <f>Statistiky!C46</f>
        <v>Jan</v>
      </c>
      <c r="C72" s="466" t="str">
        <f>Statistiky!D46</f>
        <v>870506</v>
      </c>
      <c r="D72" s="466" t="str">
        <f>Statistiky!E46</f>
        <v>Choc</v>
      </c>
      <c r="E72" s="856">
        <f>Statistiky!F46</f>
        <v>1.4</v>
      </c>
      <c r="F72" s="466">
        <f>Statistiky!G46</f>
        <v>10</v>
      </c>
      <c r="G72" s="466">
        <f>Statistiky!H46</f>
        <v>4</v>
      </c>
      <c r="H72" s="466">
        <f>Statistiky!I46</f>
        <v>10</v>
      </c>
      <c r="I72" s="466">
        <f>Statistiky!J46</f>
        <v>14</v>
      </c>
    </row>
    <row r="73" spans="1:9" ht="14.25">
      <c r="A73" s="466" t="str">
        <f>Statistiky!B124</f>
        <v>Cach</v>
      </c>
      <c r="B73" s="466" t="str">
        <f>Statistiky!C124</f>
        <v>Dominik</v>
      </c>
      <c r="C73" s="466">
        <f>Statistiky!D124</f>
        <v>0</v>
      </c>
      <c r="D73" s="466" t="str">
        <f>Statistiky!E124</f>
        <v>JZD</v>
      </c>
      <c r="E73" s="856">
        <f>Statistiky!F124</f>
        <v>2</v>
      </c>
      <c r="F73" s="466">
        <f>Statistiky!G124</f>
        <v>7</v>
      </c>
      <c r="G73" s="466">
        <f>Statistiky!H124</f>
        <v>10</v>
      </c>
      <c r="H73" s="466">
        <f>Statistiky!I124</f>
        <v>4</v>
      </c>
      <c r="I73" s="466">
        <f>Statistiky!J124</f>
        <v>14</v>
      </c>
    </row>
    <row r="74" spans="1:9" ht="14.25">
      <c r="A74" s="466" t="str">
        <f>Statistiky!B191</f>
        <v>Keprta</v>
      </c>
      <c r="B74" s="466" t="str">
        <f>Statistiky!C191</f>
        <v>Miroslav</v>
      </c>
      <c r="C74" s="466">
        <f>Statistiky!D191</f>
        <v>930715</v>
      </c>
      <c r="D74" s="466" t="str">
        <f>Statistiky!E191</f>
        <v>Kap</v>
      </c>
      <c r="E74" s="856">
        <f>Statistiky!F191</f>
        <v>1.75</v>
      </c>
      <c r="F74" s="466">
        <f>Statistiky!G191</f>
        <v>8</v>
      </c>
      <c r="G74" s="466">
        <f>Statistiky!H191</f>
        <v>10</v>
      </c>
      <c r="H74" s="466">
        <f>Statistiky!I191</f>
        <v>4</v>
      </c>
      <c r="I74" s="466">
        <f>Statistiky!J191</f>
        <v>14</v>
      </c>
    </row>
    <row r="75" spans="1:9" ht="14.25">
      <c r="A75" s="466" t="str">
        <f>Statistiky!B196</f>
        <v>Doleček</v>
      </c>
      <c r="B75" s="466" t="str">
        <f>Statistiky!C196</f>
        <v>Jakub</v>
      </c>
      <c r="C75" s="466">
        <f>Statistiky!D196</f>
        <v>860603</v>
      </c>
      <c r="D75" s="466" t="str">
        <f>Statistiky!E196</f>
        <v>Kap</v>
      </c>
      <c r="E75" s="856">
        <f>Statistiky!F196</f>
        <v>2</v>
      </c>
      <c r="F75" s="466">
        <f>Statistiky!G196</f>
        <v>7</v>
      </c>
      <c r="G75" s="466">
        <f>Statistiky!H196</f>
        <v>3</v>
      </c>
      <c r="H75" s="466">
        <f>Statistiky!I196</f>
        <v>11</v>
      </c>
      <c r="I75" s="466">
        <f>Statistiky!J196</f>
        <v>14</v>
      </c>
    </row>
    <row r="76" spans="1:9" ht="14.25">
      <c r="A76" s="466" t="str">
        <f>Statistiky!B236</f>
        <v>Mazák</v>
      </c>
      <c r="B76" s="466" t="str">
        <f>Statistiky!C236</f>
        <v>Roman</v>
      </c>
      <c r="C76" s="466">
        <f>Statistiky!D236</f>
        <v>700305</v>
      </c>
      <c r="D76" s="466" t="str">
        <f>Statistiky!E236</f>
        <v>CGT</v>
      </c>
      <c r="E76" s="856">
        <f>Statistiky!F236</f>
        <v>1.1818181818181819</v>
      </c>
      <c r="F76" s="466">
        <f>Statistiky!G236</f>
        <v>11</v>
      </c>
      <c r="G76" s="466">
        <f>Statistiky!H236</f>
        <v>6</v>
      </c>
      <c r="H76" s="466">
        <f>Statistiky!I236</f>
        <v>7</v>
      </c>
      <c r="I76" s="466">
        <f>Statistiky!J236</f>
        <v>13</v>
      </c>
    </row>
    <row r="77" spans="1:9" ht="14.25">
      <c r="A77" s="466" t="str">
        <f>Statistiky!B75</f>
        <v>Maleček</v>
      </c>
      <c r="B77" s="466" t="str">
        <f>Statistiky!C75</f>
        <v>Tomáš</v>
      </c>
      <c r="C77" s="466">
        <f>Statistiky!D75</f>
        <v>880713</v>
      </c>
      <c r="D77" s="466" t="str">
        <f>Statistiky!E75</f>
        <v>Hki</v>
      </c>
      <c r="E77" s="856">
        <f>Statistiky!F75</f>
        <v>1.8571428571428572</v>
      </c>
      <c r="F77" s="466">
        <f>Statistiky!G75</f>
        <v>7</v>
      </c>
      <c r="G77" s="466">
        <f>Statistiky!H75</f>
        <v>4</v>
      </c>
      <c r="H77" s="466">
        <f>Statistiky!I75</f>
        <v>9</v>
      </c>
      <c r="I77" s="466">
        <f>Statistiky!J75</f>
        <v>13</v>
      </c>
    </row>
    <row r="78" spans="1:9" ht="14.25">
      <c r="A78" s="466" t="str">
        <f>Statistiky!B190</f>
        <v>Kačerovský</v>
      </c>
      <c r="B78" s="466" t="str">
        <f>Statistiky!C190</f>
        <v>Dominik</v>
      </c>
      <c r="C78" s="466">
        <f>Statistiky!D190</f>
        <v>960329</v>
      </c>
      <c r="D78" s="466" t="str">
        <f>Statistiky!E190</f>
        <v>Kap</v>
      </c>
      <c r="E78" s="856">
        <f>Statistiky!F190</f>
        <v>3.25</v>
      </c>
      <c r="F78" s="466">
        <f>Statistiky!G190</f>
        <v>4</v>
      </c>
      <c r="G78" s="466">
        <f>Statistiky!H190</f>
        <v>4</v>
      </c>
      <c r="H78" s="466">
        <f>Statistiky!I190</f>
        <v>9</v>
      </c>
      <c r="I78" s="466">
        <f>Statistiky!J190</f>
        <v>13</v>
      </c>
    </row>
    <row r="79" spans="1:9" ht="14.25">
      <c r="A79" s="466" t="str">
        <f>Statistiky!B308</f>
        <v>Břehovský</v>
      </c>
      <c r="B79" s="466" t="str">
        <f>Statistiky!C308</f>
        <v>Marek</v>
      </c>
      <c r="C79" s="466">
        <f>Statistiky!D308</f>
        <v>0</v>
      </c>
      <c r="D79" s="466" t="str">
        <f>Statistiky!E308</f>
        <v>Par</v>
      </c>
      <c r="E79" s="856">
        <f>Statistiky!F308</f>
        <v>1.3333333333333333</v>
      </c>
      <c r="F79" s="466">
        <f>Statistiky!G308</f>
        <v>9</v>
      </c>
      <c r="G79" s="466">
        <f>Statistiky!H308</f>
        <v>6</v>
      </c>
      <c r="H79" s="466">
        <f>Statistiky!I308</f>
        <v>6</v>
      </c>
      <c r="I79" s="466">
        <f>Statistiky!J308</f>
        <v>12</v>
      </c>
    </row>
    <row r="80" spans="1:9" ht="14.25">
      <c r="A80" s="466" t="str">
        <f>Statistiky!B106</f>
        <v>Bednář</v>
      </c>
      <c r="B80" s="466" t="str">
        <f>Statistiky!C106</f>
        <v>David</v>
      </c>
      <c r="C80" s="466">
        <f>Statistiky!D106</f>
        <v>780408</v>
      </c>
      <c r="D80" s="466" t="str">
        <f>Statistiky!E106</f>
        <v>HEA</v>
      </c>
      <c r="E80" s="856">
        <f>Statistiky!F106</f>
        <v>1.5</v>
      </c>
      <c r="F80" s="466">
        <f>Statistiky!G106</f>
        <v>8</v>
      </c>
      <c r="G80" s="466">
        <f>Statistiky!H106</f>
        <v>6</v>
      </c>
      <c r="H80" s="466">
        <f>Statistiky!I106</f>
        <v>6</v>
      </c>
      <c r="I80" s="466">
        <f>Statistiky!J106</f>
        <v>12</v>
      </c>
    </row>
    <row r="81" spans="1:9" ht="14.25">
      <c r="A81" s="466" t="str">
        <f>Statistiky!B221</f>
        <v>Dvouletý</v>
      </c>
      <c r="B81" s="466" t="str">
        <f>Statistiky!C221</f>
        <v>Petr</v>
      </c>
      <c r="C81" s="466" t="str">
        <f>Statistiky!D221</f>
        <v>830821</v>
      </c>
      <c r="D81" s="466" t="str">
        <f>Statistiky!E221</f>
        <v>THU</v>
      </c>
      <c r="E81" s="856">
        <f>Statistiky!F221</f>
        <v>1.7142857142857142</v>
      </c>
      <c r="F81" s="466">
        <f>Statistiky!G221</f>
        <v>7</v>
      </c>
      <c r="G81" s="466">
        <f>Statistiky!H221</f>
        <v>5</v>
      </c>
      <c r="H81" s="466">
        <f>Statistiky!I221</f>
        <v>7</v>
      </c>
      <c r="I81" s="466">
        <f>Statistiky!J221</f>
        <v>12</v>
      </c>
    </row>
    <row r="82" spans="1:9" ht="14.25">
      <c r="A82" s="466" t="str">
        <f>Statistiky!B247</f>
        <v>Axman</v>
      </c>
      <c r="B82" s="466" t="str">
        <f>Statistiky!C247</f>
        <v>Radim</v>
      </c>
      <c r="C82" s="466">
        <f>Statistiky!D247</f>
        <v>0</v>
      </c>
      <c r="D82" s="466" t="str">
        <f>Statistiky!E247</f>
        <v>CGT</v>
      </c>
      <c r="E82" s="856">
        <f>Statistiky!F247</f>
        <v>1.5</v>
      </c>
      <c r="F82" s="466">
        <f>Statistiky!G247</f>
        <v>8</v>
      </c>
      <c r="G82" s="466">
        <f>Statistiky!H247</f>
        <v>5</v>
      </c>
      <c r="H82" s="466">
        <f>Statistiky!I247</f>
        <v>7</v>
      </c>
      <c r="I82" s="466">
        <f>Statistiky!J247</f>
        <v>12</v>
      </c>
    </row>
    <row r="83" spans="1:9" ht="14.25">
      <c r="A83" s="466" t="str">
        <f>Statistiky!B52</f>
        <v>Peška</v>
      </c>
      <c r="B83" s="466" t="str">
        <f>Statistiky!C52</f>
        <v>Jan</v>
      </c>
      <c r="C83" s="466">
        <f>Statistiky!D52</f>
        <v>901229</v>
      </c>
      <c r="D83" s="466" t="str">
        <f>Statistiky!E52</f>
        <v>Choc</v>
      </c>
      <c r="E83" s="856">
        <f>Statistiky!F52</f>
        <v>2</v>
      </c>
      <c r="F83" s="466">
        <f>Statistiky!G52</f>
        <v>6</v>
      </c>
      <c r="G83" s="466">
        <f>Statistiky!H52</f>
        <v>8</v>
      </c>
      <c r="H83" s="466">
        <f>Statistiky!I52</f>
        <v>4</v>
      </c>
      <c r="I83" s="466">
        <f>Statistiky!J52</f>
        <v>12</v>
      </c>
    </row>
    <row r="84" spans="1:9" ht="14.25">
      <c r="A84" s="466" t="str">
        <f>Statistiky!B127</f>
        <v>Koutský</v>
      </c>
      <c r="B84" s="466" t="str">
        <f>Statistiky!C127</f>
        <v>Jan</v>
      </c>
      <c r="C84" s="466">
        <f>Statistiky!D127</f>
        <v>0</v>
      </c>
      <c r="D84" s="466" t="str">
        <f>Statistiky!E127</f>
        <v>JZD</v>
      </c>
      <c r="E84" s="856">
        <f>Statistiky!F127</f>
        <v>2</v>
      </c>
      <c r="F84" s="466">
        <f>Statistiky!G127</f>
        <v>6</v>
      </c>
      <c r="G84" s="466">
        <f>Statistiky!H127</f>
        <v>3</v>
      </c>
      <c r="H84" s="466">
        <f>Statistiky!I127</f>
        <v>9</v>
      </c>
      <c r="I84" s="466">
        <f>Statistiky!J127</f>
        <v>12</v>
      </c>
    </row>
    <row r="85" spans="1:9" ht="14.25">
      <c r="A85" s="466" t="str">
        <f>Statistiky!B9</f>
        <v>Fořt</v>
      </c>
      <c r="B85" s="466" t="str">
        <f>Statistiky!C9</f>
        <v>Dominik</v>
      </c>
      <c r="C85" s="466">
        <f>Statistiky!D9</f>
        <v>890917</v>
      </c>
      <c r="D85" s="466" t="str">
        <f>Statistiky!E9</f>
        <v>Pan</v>
      </c>
      <c r="E85" s="856">
        <f>Statistiky!F9</f>
        <v>1.3333333333333333</v>
      </c>
      <c r="F85" s="466">
        <f>Statistiky!G9</f>
        <v>9</v>
      </c>
      <c r="G85" s="466">
        <f>Statistiky!H9</f>
        <v>5</v>
      </c>
      <c r="H85" s="466">
        <f>Statistiky!I9</f>
        <v>7</v>
      </c>
      <c r="I85" s="466">
        <f>Statistiky!J9</f>
        <v>12</v>
      </c>
    </row>
    <row r="86" spans="1:9" ht="14.25">
      <c r="A86" s="466" t="str">
        <f>Statistiky!B289</f>
        <v>Karlík</v>
      </c>
      <c r="B86" s="466" t="str">
        <f>Statistiky!C289</f>
        <v>Martin</v>
      </c>
      <c r="C86" s="466">
        <f>Statistiky!D289</f>
        <v>670806</v>
      </c>
      <c r="D86" s="466" t="str">
        <f>Statistiky!E289</f>
        <v>Rší</v>
      </c>
      <c r="E86" s="856">
        <f>Statistiky!F289</f>
        <v>1.3333333333333333</v>
      </c>
      <c r="F86" s="466">
        <f>Statistiky!G289</f>
        <v>9</v>
      </c>
      <c r="G86" s="466">
        <f>Statistiky!H289</f>
        <v>3</v>
      </c>
      <c r="H86" s="466">
        <f>Statistiky!I289</f>
        <v>9</v>
      </c>
      <c r="I86" s="466">
        <f>Statistiky!J289</f>
        <v>12</v>
      </c>
    </row>
    <row r="87" spans="1:9" ht="14.25">
      <c r="A87" s="466" t="str">
        <f>Statistiky!B271</f>
        <v>Togl</v>
      </c>
      <c r="B87" s="466" t="str">
        <f>Statistiky!C271</f>
        <v>Jiří</v>
      </c>
      <c r="C87" s="466">
        <f>Statistiky!D271</f>
        <v>0</v>
      </c>
      <c r="D87" s="466" t="str">
        <f>Statistiky!E271</f>
        <v>Fly</v>
      </c>
      <c r="E87" s="856">
        <f>Statistiky!F271</f>
        <v>1.375</v>
      </c>
      <c r="F87" s="466">
        <f>Statistiky!G271</f>
        <v>8</v>
      </c>
      <c r="G87" s="466">
        <f>Statistiky!H271</f>
        <v>5</v>
      </c>
      <c r="H87" s="466">
        <f>Statistiky!I271</f>
        <v>6</v>
      </c>
      <c r="I87" s="466">
        <f>Statistiky!J271</f>
        <v>11</v>
      </c>
    </row>
    <row r="88" spans="1:9" ht="14.25">
      <c r="A88" s="466" t="str">
        <f>Statistiky!B102</f>
        <v>Skalický</v>
      </c>
      <c r="B88" s="466" t="str">
        <f>Statistiky!C102</f>
        <v>Martin</v>
      </c>
      <c r="C88" s="466">
        <f>Statistiky!D102</f>
        <v>750709</v>
      </c>
      <c r="D88" s="466" t="str">
        <f>Statistiky!E102</f>
        <v>HEA</v>
      </c>
      <c r="E88" s="856">
        <f>Statistiky!F102</f>
        <v>1.8333333333333333</v>
      </c>
      <c r="F88" s="466">
        <f>Statistiky!G102</f>
        <v>6</v>
      </c>
      <c r="G88" s="466">
        <f>Statistiky!H102</f>
        <v>4</v>
      </c>
      <c r="H88" s="466">
        <f>Statistiky!I102</f>
        <v>7</v>
      </c>
      <c r="I88" s="466">
        <f>Statistiky!J102</f>
        <v>11</v>
      </c>
    </row>
    <row r="89" spans="1:9" ht="14.25">
      <c r="A89" s="466" t="str">
        <f>Statistiky!B241</f>
        <v>Řepková</v>
      </c>
      <c r="B89" s="466" t="str">
        <f>Statistiky!C241</f>
        <v>Monika</v>
      </c>
      <c r="C89" s="466">
        <f>Statistiky!D241</f>
        <v>710410</v>
      </c>
      <c r="D89" s="466" t="str">
        <f>Statistiky!E241</f>
        <v>CGT</v>
      </c>
      <c r="E89" s="856">
        <f>Statistiky!F241</f>
        <v>1</v>
      </c>
      <c r="F89" s="466">
        <f>Statistiky!G241</f>
        <v>11</v>
      </c>
      <c r="G89" s="466">
        <f>Statistiky!H241</f>
        <v>4</v>
      </c>
      <c r="H89" s="466">
        <f>Statistiky!I241</f>
        <v>7</v>
      </c>
      <c r="I89" s="466">
        <f>Statistiky!J241</f>
        <v>11</v>
      </c>
    </row>
    <row r="90" spans="1:9" ht="14.25">
      <c r="A90" s="466" t="str">
        <f>Statistiky!B336</f>
        <v>Milták</v>
      </c>
      <c r="B90" s="466" t="str">
        <f>Statistiky!C336</f>
        <v>Petr</v>
      </c>
      <c r="C90" s="466">
        <f>Statistiky!D336</f>
        <v>840812</v>
      </c>
      <c r="D90" s="466" t="str">
        <f>Statistiky!E336</f>
        <v>Slo</v>
      </c>
      <c r="E90" s="856">
        <f>Statistiky!F336</f>
        <v>1.2222222222222223</v>
      </c>
      <c r="F90" s="466">
        <f>Statistiky!G336</f>
        <v>9</v>
      </c>
      <c r="G90" s="466">
        <f>Statistiky!H336</f>
        <v>5</v>
      </c>
      <c r="H90" s="466">
        <f>Statistiky!I336</f>
        <v>6</v>
      </c>
      <c r="I90" s="466">
        <f>Statistiky!J336</f>
        <v>11</v>
      </c>
    </row>
    <row r="91" spans="1:9" ht="14.25">
      <c r="A91" s="466" t="str">
        <f>Statistiky!B6</f>
        <v>Pachl </v>
      </c>
      <c r="B91" s="466" t="str">
        <f>Statistiky!C6</f>
        <v>Tomáš</v>
      </c>
      <c r="C91" s="466">
        <f>Statistiky!D6</f>
        <v>900425</v>
      </c>
      <c r="D91" s="466" t="str">
        <f>Statistiky!E6</f>
        <v>Pan</v>
      </c>
      <c r="E91" s="856">
        <f>Statistiky!F6</f>
        <v>1.8333333333333333</v>
      </c>
      <c r="F91" s="466">
        <f>Statistiky!G6</f>
        <v>6</v>
      </c>
      <c r="G91" s="466">
        <f>Statistiky!H6</f>
        <v>7</v>
      </c>
      <c r="H91" s="466">
        <f>Statistiky!I6</f>
        <v>4</v>
      </c>
      <c r="I91" s="466">
        <f>Statistiky!J6</f>
        <v>11</v>
      </c>
    </row>
    <row r="92" spans="1:9" ht="14.25">
      <c r="A92" s="466" t="str">
        <f>Statistiky!B214</f>
        <v>Dohnal</v>
      </c>
      <c r="B92" s="466" t="str">
        <f>Statistiky!C214</f>
        <v>Michal</v>
      </c>
      <c r="C92" s="466">
        <f>Statistiky!D214</f>
        <v>0</v>
      </c>
      <c r="D92" s="466" t="str">
        <f>Statistiky!E214</f>
        <v>THU</v>
      </c>
      <c r="E92" s="856">
        <f>Statistiky!F214</f>
        <v>1.5714285714285714</v>
      </c>
      <c r="F92" s="466">
        <f>Statistiky!G214</f>
        <v>7</v>
      </c>
      <c r="G92" s="466">
        <f>Statistiky!H214</f>
        <v>4</v>
      </c>
      <c r="H92" s="466">
        <f>Statistiky!I214</f>
        <v>7</v>
      </c>
      <c r="I92" s="466">
        <f>Statistiky!J214</f>
        <v>11</v>
      </c>
    </row>
    <row r="93" spans="1:9" ht="14.25">
      <c r="A93" s="466" t="str">
        <f>Statistiky!B28</f>
        <v>Vomočil</v>
      </c>
      <c r="B93" s="466" t="str">
        <f>Statistiky!C28</f>
        <v>Filip</v>
      </c>
      <c r="C93" s="466">
        <f>Statistiky!D28</f>
        <v>952908</v>
      </c>
      <c r="D93" s="466" t="str">
        <f>Statistiky!E28</f>
        <v>LIT</v>
      </c>
      <c r="E93" s="856">
        <f>Statistiky!F28</f>
        <v>3.3333333333333335</v>
      </c>
      <c r="F93" s="466">
        <f>Statistiky!G28</f>
        <v>3</v>
      </c>
      <c r="G93" s="466">
        <f>Statistiky!H28</f>
        <v>4</v>
      </c>
      <c r="H93" s="466">
        <f>Statistiky!I28</f>
        <v>6</v>
      </c>
      <c r="I93" s="466">
        <f>Statistiky!J28</f>
        <v>10</v>
      </c>
    </row>
    <row r="94" spans="1:9" ht="14.25">
      <c r="A94" s="466" t="str">
        <f>Statistiky!B86</f>
        <v>Diblík</v>
      </c>
      <c r="B94" s="466" t="str">
        <f>Statistiky!C86</f>
        <v>Tomáš</v>
      </c>
      <c r="C94" s="466">
        <f>Statistiky!D86</f>
        <v>0</v>
      </c>
      <c r="D94" s="466" t="str">
        <f>Statistiky!E86</f>
        <v>HHki</v>
      </c>
      <c r="E94" s="856">
        <f>Statistiky!F86</f>
        <v>3.3333333333333335</v>
      </c>
      <c r="F94" s="466">
        <f>Statistiky!G86</f>
        <v>3</v>
      </c>
      <c r="G94" s="466">
        <f>Statistiky!H86</f>
        <v>4</v>
      </c>
      <c r="H94" s="466">
        <f>Statistiky!I86</f>
        <v>6</v>
      </c>
      <c r="I94" s="466">
        <f>Statistiky!J86</f>
        <v>10</v>
      </c>
    </row>
    <row r="95" spans="1:9" ht="14.25">
      <c r="A95" s="466" t="str">
        <f>Statistiky!B335</f>
        <v>Valčík</v>
      </c>
      <c r="B95" s="466" t="str">
        <f>Statistiky!C335</f>
        <v>Roman</v>
      </c>
      <c r="C95" s="466">
        <f>Statistiky!D335</f>
        <v>951122</v>
      </c>
      <c r="D95" s="466" t="str">
        <f>Statistiky!E335</f>
        <v>Slo</v>
      </c>
      <c r="E95" s="856">
        <f>Statistiky!F335</f>
        <v>0.9090909090909091</v>
      </c>
      <c r="F95" s="466">
        <f>Statistiky!G335</f>
        <v>11</v>
      </c>
      <c r="G95" s="466">
        <f>Statistiky!H335</f>
        <v>6</v>
      </c>
      <c r="H95" s="466">
        <f>Statistiky!I335</f>
        <v>4</v>
      </c>
      <c r="I95" s="466">
        <f>Statistiky!J335</f>
        <v>10</v>
      </c>
    </row>
    <row r="96" spans="1:9" ht="14.25">
      <c r="A96" s="466" t="str">
        <f>Statistiky!B312</f>
        <v>Rubeš</v>
      </c>
      <c r="B96" s="466" t="str">
        <f>Statistiky!C312</f>
        <v>Přemysl</v>
      </c>
      <c r="C96" s="466">
        <f>Statistiky!D312</f>
        <v>0</v>
      </c>
      <c r="D96" s="466" t="str">
        <f>Statistiky!E312</f>
        <v>Par</v>
      </c>
      <c r="E96" s="856">
        <f>Statistiky!F312</f>
        <v>1</v>
      </c>
      <c r="F96" s="466">
        <f>Statistiky!G312</f>
        <v>10</v>
      </c>
      <c r="G96" s="466">
        <f>Statistiky!H312</f>
        <v>3</v>
      </c>
      <c r="H96" s="466">
        <f>Statistiky!I312</f>
        <v>7</v>
      </c>
      <c r="I96" s="466">
        <f>Statistiky!J312</f>
        <v>10</v>
      </c>
    </row>
    <row r="97" spans="1:9" ht="14.25">
      <c r="A97" s="466" t="str">
        <f>Statistiky!B164</f>
        <v>Morkes</v>
      </c>
      <c r="B97" s="466" t="str">
        <f>Statistiky!C164</f>
        <v>Radek</v>
      </c>
      <c r="C97" s="466">
        <f>Statistiky!D164</f>
        <v>0</v>
      </c>
      <c r="D97" s="466" t="str">
        <f>Statistiky!E164</f>
        <v>Help</v>
      </c>
      <c r="E97" s="856">
        <f>Statistiky!F164</f>
        <v>1.25</v>
      </c>
      <c r="F97" s="466">
        <f>Statistiky!G164</f>
        <v>8</v>
      </c>
      <c r="G97" s="466">
        <f>Statistiky!H164</f>
        <v>5</v>
      </c>
      <c r="H97" s="466">
        <f>Statistiky!I164</f>
        <v>5</v>
      </c>
      <c r="I97" s="466">
        <f>Statistiky!J164</f>
        <v>10</v>
      </c>
    </row>
    <row r="98" spans="1:9" ht="14.25">
      <c r="A98" s="466" t="str">
        <f>Statistiky!B170</f>
        <v>Jirmásek</v>
      </c>
      <c r="B98" s="466" t="str">
        <f>Statistiky!C170</f>
        <v>Jan</v>
      </c>
      <c r="C98" s="466">
        <f>Statistiky!D170</f>
        <v>0</v>
      </c>
      <c r="D98" s="466" t="str">
        <f>Statistiky!E170</f>
        <v>Help</v>
      </c>
      <c r="E98" s="856">
        <f>Statistiky!F170</f>
        <v>3.3333333333333335</v>
      </c>
      <c r="F98" s="466">
        <f>Statistiky!G170</f>
        <v>3</v>
      </c>
      <c r="G98" s="466">
        <f>Statistiky!H170</f>
        <v>7</v>
      </c>
      <c r="H98" s="466">
        <f>Statistiky!I170</f>
        <v>3</v>
      </c>
      <c r="I98" s="466">
        <f>Statistiky!J170</f>
        <v>10</v>
      </c>
    </row>
    <row r="99" spans="1:9" ht="14.25">
      <c r="A99" s="466" t="str">
        <f>Statistiky!B291</f>
        <v>Novák</v>
      </c>
      <c r="B99" s="466" t="str">
        <f>Statistiky!C291</f>
        <v>Jakub</v>
      </c>
      <c r="C99" s="466">
        <f>Statistiky!D291</f>
        <v>0</v>
      </c>
      <c r="D99" s="466" t="str">
        <f>Statistiky!E291</f>
        <v>Rší</v>
      </c>
      <c r="E99" s="856">
        <f>Statistiky!F291</f>
        <v>1.25</v>
      </c>
      <c r="F99" s="466">
        <f>Statistiky!G291</f>
        <v>8</v>
      </c>
      <c r="G99" s="466">
        <f>Statistiky!H291</f>
        <v>6</v>
      </c>
      <c r="H99" s="466">
        <f>Statistiky!I291</f>
        <v>4</v>
      </c>
      <c r="I99" s="466">
        <f>Statistiky!J291</f>
        <v>10</v>
      </c>
    </row>
    <row r="100" spans="1:9" ht="14.25">
      <c r="A100" s="466" t="str">
        <f>Statistiky!B357</f>
        <v>Crha</v>
      </c>
      <c r="B100" s="466" t="str">
        <f>Statistiky!C357</f>
        <v>Josef</v>
      </c>
      <c r="C100" s="466">
        <f>Statistiky!D357</f>
        <v>731210</v>
      </c>
      <c r="D100" s="466" t="str">
        <f>Statistiky!E357</f>
        <v>Kraj</v>
      </c>
      <c r="E100" s="856">
        <f>Statistiky!F357</f>
        <v>2.25</v>
      </c>
      <c r="F100" s="466">
        <f>Statistiky!G357</f>
        <v>4</v>
      </c>
      <c r="G100" s="466">
        <f>Statistiky!H357</f>
        <v>5</v>
      </c>
      <c r="H100" s="466">
        <f>Statistiky!I357</f>
        <v>4</v>
      </c>
      <c r="I100" s="466">
        <f>Statistiky!J357</f>
        <v>9</v>
      </c>
    </row>
    <row r="101" spans="1:9" ht="14.25">
      <c r="A101" s="466" t="str">
        <f>Statistiky!B260</f>
        <v>Bělka </v>
      </c>
      <c r="B101" s="466" t="str">
        <f>Statistiky!C260</f>
        <v>Tomáš</v>
      </c>
      <c r="C101" s="466">
        <f>Statistiky!D260</f>
        <v>920403</v>
      </c>
      <c r="D101" s="466" t="str">
        <f>Statistiky!E260</f>
        <v>Fly</v>
      </c>
      <c r="E101" s="856">
        <f>Statistiky!F260</f>
        <v>1.125</v>
      </c>
      <c r="F101" s="466">
        <f>Statistiky!G260</f>
        <v>8</v>
      </c>
      <c r="G101" s="466">
        <f>Statistiky!H260</f>
        <v>2</v>
      </c>
      <c r="H101" s="466">
        <f>Statistiky!I260</f>
        <v>7</v>
      </c>
      <c r="I101" s="466">
        <f>Statistiky!J260</f>
        <v>9</v>
      </c>
    </row>
    <row r="102" spans="1:9" ht="14.25">
      <c r="A102" s="466" t="str">
        <f>Statistiky!B294</f>
        <v>Koudelka</v>
      </c>
      <c r="B102" s="466" t="str">
        <f>Statistiky!C294</f>
        <v>Petr</v>
      </c>
      <c r="C102" s="466">
        <f>Statistiky!D294</f>
        <v>0</v>
      </c>
      <c r="D102" s="466" t="str">
        <f>Statistiky!E294</f>
        <v>Rší</v>
      </c>
      <c r="E102" s="856">
        <f>Statistiky!F294</f>
        <v>2.25</v>
      </c>
      <c r="F102" s="466">
        <f>Statistiky!G294</f>
        <v>4</v>
      </c>
      <c r="G102" s="466">
        <f>Statistiky!H294</f>
        <v>6</v>
      </c>
      <c r="H102" s="466">
        <f>Statistiky!I294</f>
        <v>3</v>
      </c>
      <c r="I102" s="466">
        <f>Statistiky!J294</f>
        <v>9</v>
      </c>
    </row>
    <row r="103" spans="1:9" ht="14.25">
      <c r="A103" s="466" t="str">
        <f>Statistiky!B7</f>
        <v>Konečný</v>
      </c>
      <c r="B103" s="466" t="str">
        <f>Statistiky!C7</f>
        <v>Patrik</v>
      </c>
      <c r="C103" s="466">
        <f>Statistiky!D7</f>
        <v>910521</v>
      </c>
      <c r="D103" s="466" t="str">
        <f>Statistiky!E7</f>
        <v>Pan</v>
      </c>
      <c r="E103" s="856">
        <f>Statistiky!F7</f>
        <v>1.5</v>
      </c>
      <c r="F103" s="466">
        <f>Statistiky!G7</f>
        <v>6</v>
      </c>
      <c r="G103" s="466">
        <f>Statistiky!H7</f>
        <v>4</v>
      </c>
      <c r="H103" s="466">
        <f>Statistiky!I7</f>
        <v>5</v>
      </c>
      <c r="I103" s="466">
        <f>Statistiky!J7</f>
        <v>9</v>
      </c>
    </row>
    <row r="104" spans="1:9" ht="14.25">
      <c r="A104" s="466" t="str">
        <f>Statistiky!B165</f>
        <v>Vavřina</v>
      </c>
      <c r="B104" s="466" t="str">
        <f>Statistiky!C165</f>
        <v>Tomáš</v>
      </c>
      <c r="C104" s="466">
        <f>Statistiky!D165</f>
        <v>0</v>
      </c>
      <c r="D104" s="466" t="str">
        <f>Statistiky!E165</f>
        <v>Help</v>
      </c>
      <c r="E104" s="856">
        <f>Statistiky!F165</f>
        <v>1.5</v>
      </c>
      <c r="F104" s="466">
        <f>Statistiky!G165</f>
        <v>6</v>
      </c>
      <c r="G104" s="466">
        <f>Statistiky!H165</f>
        <v>5</v>
      </c>
      <c r="H104" s="466">
        <f>Statistiky!I165</f>
        <v>4</v>
      </c>
      <c r="I104" s="466">
        <f>Statistiky!J165</f>
        <v>9</v>
      </c>
    </row>
    <row r="105" spans="1:9" ht="14.25">
      <c r="A105" s="466" t="str">
        <f>Statistiky!B243</f>
        <v>Daněk</v>
      </c>
      <c r="B105" s="466" t="str">
        <f>Statistiky!C243</f>
        <v>Petr</v>
      </c>
      <c r="C105" s="466">
        <f>Statistiky!D243</f>
        <v>840529</v>
      </c>
      <c r="D105" s="466" t="str">
        <f>Statistiky!E243</f>
        <v>CGT</v>
      </c>
      <c r="E105" s="856">
        <f>Statistiky!F243</f>
        <v>2.25</v>
      </c>
      <c r="F105" s="466">
        <f>Statistiky!G243</f>
        <v>4</v>
      </c>
      <c r="G105" s="466">
        <f>Statistiky!H243</f>
        <v>4</v>
      </c>
      <c r="H105" s="466">
        <f>Statistiky!I243</f>
        <v>5</v>
      </c>
      <c r="I105" s="466">
        <f>Statistiky!J243</f>
        <v>9</v>
      </c>
    </row>
    <row r="106" spans="1:9" ht="14.25">
      <c r="A106" s="466" t="str">
        <f>Statistiky!B25</f>
        <v>Hynek </v>
      </c>
      <c r="B106" s="466" t="str">
        <f>Statistiky!C25</f>
        <v>Josef</v>
      </c>
      <c r="C106" s="466">
        <f>Statistiky!D25</f>
        <v>920605</v>
      </c>
      <c r="D106" s="466" t="str">
        <f>Statistiky!E25</f>
        <v>LIT</v>
      </c>
      <c r="E106" s="856">
        <f>Statistiky!F25</f>
        <v>2.25</v>
      </c>
      <c r="F106" s="466">
        <f>Statistiky!G25</f>
        <v>4</v>
      </c>
      <c r="G106" s="466">
        <f>Statistiky!H25</f>
        <v>5</v>
      </c>
      <c r="H106" s="466">
        <f>Statistiky!I25</f>
        <v>4</v>
      </c>
      <c r="I106" s="466">
        <f>Statistiky!J25</f>
        <v>9</v>
      </c>
    </row>
    <row r="107" spans="1:9" ht="14.25">
      <c r="A107" s="466" t="str">
        <f>Statistiky!B143</f>
        <v>Nosál </v>
      </c>
      <c r="B107" s="466" t="str">
        <f>Statistiky!C143</f>
        <v>Petr</v>
      </c>
      <c r="C107" s="466">
        <f>Statistiky!D143</f>
        <v>800204</v>
      </c>
      <c r="D107" s="466" t="str">
        <f>Statistiky!E143</f>
        <v>STI</v>
      </c>
      <c r="E107" s="856">
        <f>Statistiky!F143</f>
        <v>2.25</v>
      </c>
      <c r="F107" s="466">
        <f>Statistiky!G143</f>
        <v>4</v>
      </c>
      <c r="G107" s="466">
        <f>Statistiky!H143</f>
        <v>6</v>
      </c>
      <c r="H107" s="466">
        <f>Statistiky!I143</f>
        <v>3</v>
      </c>
      <c r="I107" s="466">
        <f>Statistiky!J143</f>
        <v>9</v>
      </c>
    </row>
    <row r="108" spans="1:9" ht="14.25">
      <c r="A108" s="466" t="str">
        <f>Statistiky!B379</f>
        <v>Zeman</v>
      </c>
      <c r="B108" s="466" t="str">
        <f>Statistiky!C379</f>
        <v>Miroslav</v>
      </c>
      <c r="C108" s="466">
        <f>Statistiky!D379</f>
        <v>0</v>
      </c>
      <c r="D108" s="466" t="str">
        <f>Statistiky!E379</f>
        <v>golKraj</v>
      </c>
      <c r="E108" s="856">
        <f>Statistiky!F379</f>
        <v>8</v>
      </c>
      <c r="F108" s="466">
        <f>Statistiky!G379</f>
        <v>1</v>
      </c>
      <c r="G108" s="466">
        <f>Statistiky!H379</f>
        <v>8</v>
      </c>
      <c r="H108" s="466">
        <f>Statistiky!I379</f>
        <v>0</v>
      </c>
      <c r="I108" s="466">
        <f>Statistiky!J379</f>
        <v>8</v>
      </c>
    </row>
    <row r="109" spans="1:9" ht="14.25">
      <c r="A109" s="466" t="str">
        <f>Statistiky!B140</f>
        <v>Brožek</v>
      </c>
      <c r="B109" s="466" t="str">
        <f>Statistiky!C140</f>
        <v>Tomáš</v>
      </c>
      <c r="C109" s="466">
        <f>Statistiky!D140</f>
        <v>830105</v>
      </c>
      <c r="D109" s="466" t="str">
        <f>Statistiky!E140</f>
        <v>STI</v>
      </c>
      <c r="E109" s="856">
        <f>Statistiky!F140</f>
        <v>1.6</v>
      </c>
      <c r="F109" s="466">
        <f>Statistiky!G140</f>
        <v>5</v>
      </c>
      <c r="G109" s="466">
        <f>Statistiky!H140</f>
        <v>5</v>
      </c>
      <c r="H109" s="466">
        <f>Statistiky!I140</f>
        <v>3</v>
      </c>
      <c r="I109" s="466">
        <f>Statistiky!J140</f>
        <v>8</v>
      </c>
    </row>
    <row r="110" spans="1:9" ht="14.25">
      <c r="A110" s="466" t="str">
        <f>Statistiky!B202</f>
        <v>Šegita</v>
      </c>
      <c r="B110" s="466" t="str">
        <f>Statistiky!C202</f>
        <v>Václav</v>
      </c>
      <c r="C110" s="466">
        <f>Statistiky!D202</f>
        <v>760202</v>
      </c>
      <c r="D110" s="466" t="str">
        <f>Statistiky!E202</f>
        <v>Kap</v>
      </c>
      <c r="E110" s="856">
        <f>Statistiky!F202</f>
        <v>1.3333333333333333</v>
      </c>
      <c r="F110" s="466">
        <f>Statistiky!G202</f>
        <v>6</v>
      </c>
      <c r="G110" s="466">
        <f>Statistiky!H202</f>
        <v>2</v>
      </c>
      <c r="H110" s="466">
        <f>Statistiky!I202</f>
        <v>6</v>
      </c>
      <c r="I110" s="466">
        <f>Statistiky!J202</f>
        <v>8</v>
      </c>
    </row>
    <row r="111" spans="1:9" ht="14.25">
      <c r="A111" s="466" t="str">
        <f>Statistiky!B250</f>
        <v>Hozák</v>
      </c>
      <c r="B111" s="466" t="str">
        <f>Statistiky!C250</f>
        <v>Jiří</v>
      </c>
      <c r="C111" s="466">
        <f>Statistiky!D250</f>
        <v>0</v>
      </c>
      <c r="D111" s="466" t="str">
        <f>Statistiky!E250</f>
        <v>CGT</v>
      </c>
      <c r="E111" s="856">
        <f>Statistiky!F250</f>
        <v>2</v>
      </c>
      <c r="F111" s="466">
        <f>Statistiky!G250</f>
        <v>4</v>
      </c>
      <c r="G111" s="466">
        <f>Statistiky!H250</f>
        <v>0</v>
      </c>
      <c r="H111" s="466">
        <f>Statistiky!I250</f>
        <v>8</v>
      </c>
      <c r="I111" s="466">
        <f>Statistiky!J250</f>
        <v>8</v>
      </c>
    </row>
    <row r="112" spans="1:9" ht="14.25">
      <c r="A112" s="466" t="str">
        <f>Statistiky!B251</f>
        <v>Jandák</v>
      </c>
      <c r="B112" s="466" t="str">
        <f>Statistiky!C251</f>
        <v>Dušan</v>
      </c>
      <c r="C112" s="466">
        <f>Statistiky!D251</f>
        <v>0</v>
      </c>
      <c r="D112" s="466" t="str">
        <f>Statistiky!E251</f>
        <v>CGT</v>
      </c>
      <c r="E112" s="856">
        <f>Statistiky!F251</f>
        <v>4</v>
      </c>
      <c r="F112" s="466">
        <f>Statistiky!G251</f>
        <v>2</v>
      </c>
      <c r="G112" s="466">
        <f>Statistiky!H251</f>
        <v>6</v>
      </c>
      <c r="H112" s="466">
        <f>Statistiky!I251</f>
        <v>2</v>
      </c>
      <c r="I112" s="466">
        <f>Statistiky!J251</f>
        <v>8</v>
      </c>
    </row>
    <row r="113" spans="1:9" ht="14.25">
      <c r="A113" s="466" t="str">
        <f>Statistiky!B149</f>
        <v>Pešek</v>
      </c>
      <c r="B113" s="466" t="str">
        <f>Statistiky!C149</f>
        <v>Tadeáš</v>
      </c>
      <c r="C113" s="466">
        <f>Statistiky!D149</f>
        <v>880314</v>
      </c>
      <c r="D113" s="466" t="str">
        <f>Statistiky!E149</f>
        <v>STI</v>
      </c>
      <c r="E113" s="856">
        <f>Statistiky!F149</f>
        <v>1.1428571428571428</v>
      </c>
      <c r="F113" s="466">
        <f>Statistiky!G149</f>
        <v>7</v>
      </c>
      <c r="G113" s="466">
        <f>Statistiky!H149</f>
        <v>3</v>
      </c>
      <c r="H113" s="466">
        <f>Statistiky!I149</f>
        <v>5</v>
      </c>
      <c r="I113" s="466">
        <f>Statistiky!J149</f>
        <v>8</v>
      </c>
    </row>
    <row r="114" spans="1:9" ht="14.25">
      <c r="A114" s="466" t="str">
        <f>Statistiky!B287</f>
        <v>Mach</v>
      </c>
      <c r="B114" s="466" t="str">
        <f>Statistiky!C287</f>
        <v>Libor</v>
      </c>
      <c r="C114" s="466">
        <f>Statistiky!D287</f>
        <v>0</v>
      </c>
      <c r="D114" s="466" t="str">
        <f>Statistiky!E287</f>
        <v>Rší</v>
      </c>
      <c r="E114" s="856">
        <f>Statistiky!F287</f>
        <v>0.8888888888888888</v>
      </c>
      <c r="F114" s="466">
        <f>Statistiky!G287</f>
        <v>9</v>
      </c>
      <c r="G114" s="466">
        <f>Statistiky!H287</f>
        <v>5</v>
      </c>
      <c r="H114" s="466">
        <f>Statistiky!I287</f>
        <v>3</v>
      </c>
      <c r="I114" s="466">
        <f>Statistiky!J287</f>
        <v>8</v>
      </c>
    </row>
    <row r="115" spans="1:9" ht="14.25">
      <c r="A115" s="466" t="str">
        <f>Statistiky!B367</f>
        <v>Musil</v>
      </c>
      <c r="B115" s="466" t="str">
        <f>Statistiky!C367</f>
        <v>Pavel</v>
      </c>
      <c r="C115" s="466">
        <f>Statistiky!D367</f>
        <v>611004</v>
      </c>
      <c r="D115" s="466" t="str">
        <f>Statistiky!E367</f>
        <v>Kraj</v>
      </c>
      <c r="E115" s="856">
        <f>Statistiky!F367</f>
        <v>1.75</v>
      </c>
      <c r="F115" s="466">
        <f>Statistiky!G367</f>
        <v>4</v>
      </c>
      <c r="G115" s="466">
        <f>Statistiky!H367</f>
        <v>4</v>
      </c>
      <c r="H115" s="466">
        <f>Statistiky!I367</f>
        <v>3</v>
      </c>
      <c r="I115" s="466">
        <f>Statistiky!J367</f>
        <v>7</v>
      </c>
    </row>
    <row r="116" spans="1:9" ht="14.25">
      <c r="A116" s="466" t="str">
        <f>Statistiky!B192</f>
        <v>Krkavec</v>
      </c>
      <c r="B116" s="466" t="str">
        <f>Statistiky!C192</f>
        <v>David</v>
      </c>
      <c r="C116" s="466">
        <f>Statistiky!D192</f>
        <v>921016</v>
      </c>
      <c r="D116" s="466" t="str">
        <f>Statistiky!E192</f>
        <v>Kap</v>
      </c>
      <c r="E116" s="856">
        <f>Statistiky!F192</f>
        <v>1</v>
      </c>
      <c r="F116" s="466">
        <f>Statistiky!G192</f>
        <v>7</v>
      </c>
      <c r="G116" s="466">
        <f>Statistiky!H192</f>
        <v>6</v>
      </c>
      <c r="H116" s="466">
        <f>Statistiky!I192</f>
        <v>1</v>
      </c>
      <c r="I116" s="466">
        <f>Statistiky!J192</f>
        <v>7</v>
      </c>
    </row>
    <row r="117" spans="1:9" ht="14.25">
      <c r="A117" s="466" t="str">
        <f>Statistiky!B128</f>
        <v>Janík</v>
      </c>
      <c r="B117" s="466" t="str">
        <f>Statistiky!C128</f>
        <v>Michal</v>
      </c>
      <c r="C117" s="466">
        <f>Statistiky!D128</f>
        <v>0</v>
      </c>
      <c r="D117" s="466" t="str">
        <f>Statistiky!E128</f>
        <v>JZD</v>
      </c>
      <c r="E117" s="856">
        <f>Statistiky!F128</f>
        <v>1.1666666666666667</v>
      </c>
      <c r="F117" s="466">
        <f>Statistiky!G128</f>
        <v>6</v>
      </c>
      <c r="G117" s="466">
        <f>Statistiky!H128</f>
        <v>3</v>
      </c>
      <c r="H117" s="466">
        <f>Statistiky!I128</f>
        <v>4</v>
      </c>
      <c r="I117" s="466">
        <f>Statistiky!J128</f>
        <v>7</v>
      </c>
    </row>
    <row r="118" spans="1:9" ht="14.25">
      <c r="A118" s="466" t="str">
        <f>Statistiky!B125</f>
        <v>Vogel</v>
      </c>
      <c r="B118" s="466" t="str">
        <f>Statistiky!C125</f>
        <v>Radek</v>
      </c>
      <c r="C118" s="466">
        <f>Statistiky!D125</f>
        <v>10108</v>
      </c>
      <c r="D118" s="466" t="str">
        <f>Statistiky!E125</f>
        <v>JZD</v>
      </c>
      <c r="E118" s="856">
        <f>Statistiky!F125</f>
        <v>1.4</v>
      </c>
      <c r="F118" s="466">
        <f>Statistiky!G125</f>
        <v>5</v>
      </c>
      <c r="G118" s="466">
        <f>Statistiky!H125</f>
        <v>4</v>
      </c>
      <c r="H118" s="466">
        <f>Statistiky!I125</f>
        <v>3</v>
      </c>
      <c r="I118" s="466">
        <f>Statistiky!J125</f>
        <v>7</v>
      </c>
    </row>
    <row r="119" spans="1:9" ht="14.25">
      <c r="A119" s="466" t="str">
        <f>Statistiky!B167</f>
        <v>Kopečný</v>
      </c>
      <c r="B119" s="466" t="str">
        <f>Statistiky!C167</f>
        <v>Ondřej</v>
      </c>
      <c r="C119" s="466">
        <f>Statistiky!D167</f>
        <v>0</v>
      </c>
      <c r="D119" s="466" t="str">
        <f>Statistiky!E167</f>
        <v>Help</v>
      </c>
      <c r="E119" s="856">
        <f>Statistiky!F167</f>
        <v>1.75</v>
      </c>
      <c r="F119" s="466">
        <f>Statistiky!G167</f>
        <v>4</v>
      </c>
      <c r="G119" s="466">
        <f>Statistiky!H167</f>
        <v>5</v>
      </c>
      <c r="H119" s="466">
        <f>Statistiky!I167</f>
        <v>2</v>
      </c>
      <c r="I119" s="466">
        <f>Statistiky!J167</f>
        <v>7</v>
      </c>
    </row>
    <row r="120" spans="1:9" ht="14.25">
      <c r="A120" s="466" t="str">
        <f>Statistiky!B74</f>
        <v>Maleček</v>
      </c>
      <c r="B120" s="466" t="str">
        <f>Statistiky!C74</f>
        <v>Karel</v>
      </c>
      <c r="C120" s="466">
        <f>Statistiky!D74</f>
        <v>631112</v>
      </c>
      <c r="D120" s="466" t="str">
        <f>Statistiky!E74</f>
        <v>Hki</v>
      </c>
      <c r="E120" s="856">
        <f>Statistiky!F74</f>
        <v>1.1666666666666667</v>
      </c>
      <c r="F120" s="466">
        <f>Statistiky!G74</f>
        <v>6</v>
      </c>
      <c r="G120" s="466">
        <f>Statistiky!H74</f>
        <v>0</v>
      </c>
      <c r="H120" s="466">
        <f>Statistiky!I74</f>
        <v>7</v>
      </c>
      <c r="I120" s="466">
        <f>Statistiky!J74</f>
        <v>7</v>
      </c>
    </row>
    <row r="121" spans="1:9" ht="14.25">
      <c r="A121" s="466" t="str">
        <f>Statistiky!B166</f>
        <v>Paclík</v>
      </c>
      <c r="B121" s="466" t="str">
        <f>Statistiky!C166</f>
        <v>Libor</v>
      </c>
      <c r="C121" s="466">
        <f>Statistiky!D166</f>
        <v>0</v>
      </c>
      <c r="D121" s="466" t="str">
        <f>Statistiky!E166</f>
        <v>Help</v>
      </c>
      <c r="E121" s="856">
        <f>Statistiky!F166</f>
        <v>1.1666666666666667</v>
      </c>
      <c r="F121" s="466">
        <f>Statistiky!G166</f>
        <v>6</v>
      </c>
      <c r="G121" s="466">
        <f>Statistiky!H166</f>
        <v>2</v>
      </c>
      <c r="H121" s="466">
        <f>Statistiky!I166</f>
        <v>5</v>
      </c>
      <c r="I121" s="466">
        <f>Statistiky!J166</f>
        <v>7</v>
      </c>
    </row>
    <row r="122" spans="1:9" ht="14.25">
      <c r="A122" s="466" t="str">
        <f>Statistiky!B306</f>
        <v>Brandejs</v>
      </c>
      <c r="B122" s="466" t="str">
        <f>Statistiky!C306</f>
        <v>Michal</v>
      </c>
      <c r="C122" s="466">
        <f>Statistiky!D306</f>
        <v>0</v>
      </c>
      <c r="D122" s="466" t="str">
        <f>Statistiky!E306</f>
        <v>Par</v>
      </c>
      <c r="E122" s="856">
        <f>Statistiky!F306</f>
        <v>0.7</v>
      </c>
      <c r="F122" s="466">
        <f>Statistiky!G306</f>
        <v>10</v>
      </c>
      <c r="G122" s="466">
        <f>Statistiky!H306</f>
        <v>4</v>
      </c>
      <c r="H122" s="466">
        <f>Statistiky!I306</f>
        <v>3</v>
      </c>
      <c r="I122" s="466">
        <f>Statistiky!J306</f>
        <v>7</v>
      </c>
    </row>
    <row r="123" spans="1:9" ht="14.25">
      <c r="A123" s="466" t="str">
        <f>Statistiky!B146</f>
        <v>Vábr</v>
      </c>
      <c r="B123" s="466" t="str">
        <f>Statistiky!C146</f>
        <v>Daniel</v>
      </c>
      <c r="C123" s="466">
        <f>Statistiky!D146</f>
        <v>950310</v>
      </c>
      <c r="D123" s="466" t="str">
        <f>Statistiky!E146</f>
        <v>STI</v>
      </c>
      <c r="E123" s="856">
        <f>Statistiky!F146</f>
        <v>1</v>
      </c>
      <c r="F123" s="466">
        <f>Statistiky!G146</f>
        <v>7</v>
      </c>
      <c r="G123" s="466">
        <f>Statistiky!H146</f>
        <v>6</v>
      </c>
      <c r="H123" s="466">
        <f>Statistiky!I146</f>
        <v>1</v>
      </c>
      <c r="I123" s="466">
        <f>Statistiky!J146</f>
        <v>7</v>
      </c>
    </row>
    <row r="124" spans="1:9" ht="14.25">
      <c r="A124" s="466" t="str">
        <f>Statistiky!B198</f>
        <v>Baier </v>
      </c>
      <c r="B124" s="466" t="str">
        <f>Statistiky!C198</f>
        <v>David</v>
      </c>
      <c r="C124" s="466">
        <f>Statistiky!D198</f>
        <v>850319</v>
      </c>
      <c r="D124" s="466" t="str">
        <f>Statistiky!E198</f>
        <v>Kap</v>
      </c>
      <c r="E124" s="856">
        <f>Statistiky!F198</f>
        <v>2.3333333333333335</v>
      </c>
      <c r="F124" s="466">
        <f>Statistiky!G198</f>
        <v>3</v>
      </c>
      <c r="G124" s="466">
        <f>Statistiky!H198</f>
        <v>7</v>
      </c>
      <c r="H124" s="466">
        <f>Statistiky!I198</f>
        <v>0</v>
      </c>
      <c r="I124" s="466">
        <f>Statistiky!J198</f>
        <v>7</v>
      </c>
    </row>
    <row r="125" spans="1:9" ht="14.25">
      <c r="A125" s="466" t="str">
        <f>Statistiky!B288</f>
        <v>Vyprachtický</v>
      </c>
      <c r="B125" s="466" t="str">
        <f>Statistiky!C288</f>
        <v>Pavel</v>
      </c>
      <c r="C125" s="466">
        <f>Statistiky!D288</f>
        <v>0</v>
      </c>
      <c r="D125" s="466" t="str">
        <f>Statistiky!E288</f>
        <v>Rší</v>
      </c>
      <c r="E125" s="856">
        <f>Statistiky!F288</f>
        <v>1.1666666666666667</v>
      </c>
      <c r="F125" s="466">
        <f>Statistiky!G288</f>
        <v>6</v>
      </c>
      <c r="G125" s="466">
        <f>Statistiky!H288</f>
        <v>2</v>
      </c>
      <c r="H125" s="466">
        <f>Statistiky!I288</f>
        <v>5</v>
      </c>
      <c r="I125" s="466">
        <f>Statistiky!J288</f>
        <v>7</v>
      </c>
    </row>
    <row r="126" spans="1:9" ht="14.25">
      <c r="A126" s="466" t="str">
        <f>Statistiky!B361</f>
        <v>Horák</v>
      </c>
      <c r="B126" s="466" t="str">
        <f>Statistiky!C361</f>
        <v>Karel</v>
      </c>
      <c r="C126" s="466">
        <f>Statistiky!D361</f>
        <v>741024</v>
      </c>
      <c r="D126" s="466" t="str">
        <f>Statistiky!E361</f>
        <v>Kraj</v>
      </c>
      <c r="E126" s="856">
        <f>Statistiky!F361</f>
        <v>6</v>
      </c>
      <c r="F126" s="466">
        <f>Statistiky!G361</f>
        <v>1</v>
      </c>
      <c r="G126" s="466">
        <f>Statistiky!H361</f>
        <v>4</v>
      </c>
      <c r="H126" s="466">
        <f>Statistiky!I361</f>
        <v>2</v>
      </c>
      <c r="I126" s="466">
        <f>Statistiky!J361</f>
        <v>6</v>
      </c>
    </row>
    <row r="127" spans="1:9" ht="14.25">
      <c r="A127" s="466" t="str">
        <f>Statistiky!B104</f>
        <v>Šula</v>
      </c>
      <c r="B127" s="466" t="str">
        <f>Statistiky!C104</f>
        <v>Ondřej</v>
      </c>
      <c r="C127" s="466">
        <f>Statistiky!D104</f>
        <v>0</v>
      </c>
      <c r="D127" s="466" t="str">
        <f>Statistiky!E104</f>
        <v>HEA</v>
      </c>
      <c r="E127" s="856">
        <f>Statistiky!F104</f>
        <v>3</v>
      </c>
      <c r="F127" s="466">
        <f>Statistiky!G104</f>
        <v>2</v>
      </c>
      <c r="G127" s="466">
        <f>Statistiky!H104</f>
        <v>4</v>
      </c>
      <c r="H127" s="466">
        <f>Statistiky!I104</f>
        <v>2</v>
      </c>
      <c r="I127" s="466">
        <f>Statistiky!J104</f>
        <v>6</v>
      </c>
    </row>
    <row r="128" spans="1:9" ht="14.25">
      <c r="A128" s="466" t="str">
        <f>Statistiky!B278</f>
        <v>Šparlinek</v>
      </c>
      <c r="B128" s="466" t="str">
        <f>Statistiky!C278</f>
        <v>Michal</v>
      </c>
      <c r="C128" s="466">
        <f>Statistiky!D278</f>
        <v>0</v>
      </c>
      <c r="D128" s="466" t="str">
        <f>Statistiky!E278</f>
        <v>golFly</v>
      </c>
      <c r="E128" s="856">
        <f>Statistiky!F278</f>
        <v>3</v>
      </c>
      <c r="F128" s="466">
        <f>Statistiky!G278</f>
        <v>2</v>
      </c>
      <c r="G128" s="466">
        <f>Statistiky!H278</f>
        <v>6</v>
      </c>
      <c r="H128" s="466">
        <f>Statistiky!I278</f>
        <v>0</v>
      </c>
      <c r="I128" s="466">
        <f>Statistiky!J278</f>
        <v>6</v>
      </c>
    </row>
    <row r="129" spans="1:9" ht="14.25">
      <c r="A129" s="466" t="str">
        <f>Statistiky!B320</f>
        <v>Čada</v>
      </c>
      <c r="B129" s="466" t="str">
        <f>Statistiky!C320</f>
        <v>Jakub</v>
      </c>
      <c r="C129" s="466">
        <f>Statistiky!D320</f>
        <v>0</v>
      </c>
      <c r="D129" s="466" t="str">
        <f>Statistiky!E320</f>
        <v>HPar</v>
      </c>
      <c r="E129" s="856">
        <f>Statistiky!F320</f>
        <v>3</v>
      </c>
      <c r="F129" s="466">
        <f>Statistiky!G320</f>
        <v>2</v>
      </c>
      <c r="G129" s="466">
        <f>Statistiky!H320</f>
        <v>2</v>
      </c>
      <c r="H129" s="466">
        <f>Statistiky!I320</f>
        <v>4</v>
      </c>
      <c r="I129" s="466">
        <f>Statistiky!J320</f>
        <v>6</v>
      </c>
    </row>
    <row r="130" spans="1:9" ht="14.25">
      <c r="A130" s="466" t="str">
        <f>Statistiky!B155</f>
        <v>Chmelan</v>
      </c>
      <c r="B130" s="466" t="str">
        <f>Statistiky!C155</f>
        <v>Krištof</v>
      </c>
      <c r="C130" s="466">
        <f>Statistiky!D155</f>
        <v>0</v>
      </c>
      <c r="D130" s="466" t="str">
        <f>Statistiky!E155</f>
        <v>STI</v>
      </c>
      <c r="E130" s="856">
        <f>Statistiky!F155</f>
        <v>1.2</v>
      </c>
      <c r="F130" s="466">
        <f>Statistiky!G155</f>
        <v>5</v>
      </c>
      <c r="G130" s="466">
        <f>Statistiky!H155</f>
        <v>4</v>
      </c>
      <c r="H130" s="466">
        <f>Statistiky!I155</f>
        <v>2</v>
      </c>
      <c r="I130" s="466">
        <f>Statistiky!J155</f>
        <v>6</v>
      </c>
    </row>
    <row r="131" spans="1:9" ht="14.25">
      <c r="A131" s="466" t="str">
        <f>Statistiky!B173</f>
        <v>Paclík</v>
      </c>
      <c r="B131" s="466" t="str">
        <f>Statistiky!C173</f>
        <v>Ondřej</v>
      </c>
      <c r="C131" s="466">
        <f>Statistiky!D173</f>
        <v>0</v>
      </c>
      <c r="D131" s="466" t="str">
        <f>Statistiky!E173</f>
        <v>Help</v>
      </c>
      <c r="E131" s="856">
        <f>Statistiky!F173</f>
        <v>2</v>
      </c>
      <c r="F131" s="466">
        <f>Statistiky!G173</f>
        <v>3</v>
      </c>
      <c r="G131" s="466">
        <f>Statistiky!H173</f>
        <v>2</v>
      </c>
      <c r="H131" s="466">
        <f>Statistiky!I173</f>
        <v>4</v>
      </c>
      <c r="I131" s="466">
        <f>Statistiky!J173</f>
        <v>6</v>
      </c>
    </row>
    <row r="132" spans="1:9" ht="14.25">
      <c r="A132" s="466" t="str">
        <f>Statistiky!B223</f>
        <v>Lainka</v>
      </c>
      <c r="B132" s="466" t="str">
        <f>Statistiky!C223</f>
        <v>Petr</v>
      </c>
      <c r="C132" s="466" t="str">
        <f>Statistiky!D223</f>
        <v>970401</v>
      </c>
      <c r="D132" s="466" t="str">
        <f>Statistiky!E223</f>
        <v>THU</v>
      </c>
      <c r="E132" s="856">
        <f>Statistiky!F223</f>
        <v>5</v>
      </c>
      <c r="F132" s="466">
        <f>Statistiky!G223</f>
        <v>1</v>
      </c>
      <c r="G132" s="466">
        <f>Statistiky!H223</f>
        <v>4</v>
      </c>
      <c r="H132" s="466">
        <f>Statistiky!I223</f>
        <v>1</v>
      </c>
      <c r="I132" s="466">
        <f>Statistiky!J223</f>
        <v>5</v>
      </c>
    </row>
    <row r="133" spans="1:9" ht="14.25">
      <c r="A133" s="466" t="str">
        <f>Statistiky!B314</f>
        <v>Nechvíle</v>
      </c>
      <c r="B133" s="466" t="str">
        <f>Statistiky!C314</f>
        <v>Tomáš</v>
      </c>
      <c r="C133" s="466">
        <f>Statistiky!D314</f>
        <v>0</v>
      </c>
      <c r="D133" s="466" t="str">
        <f>Statistiky!E314</f>
        <v>Par</v>
      </c>
      <c r="E133" s="856">
        <f>Statistiky!F314</f>
        <v>0.8333333333333334</v>
      </c>
      <c r="F133" s="466">
        <f>Statistiky!G314</f>
        <v>6</v>
      </c>
      <c r="G133" s="466">
        <f>Statistiky!H314</f>
        <v>5</v>
      </c>
      <c r="H133" s="466">
        <f>Statistiky!I314</f>
        <v>0</v>
      </c>
      <c r="I133" s="466">
        <f>Statistiky!J314</f>
        <v>5</v>
      </c>
    </row>
    <row r="134" spans="1:9" ht="14.25">
      <c r="A134" s="466" t="str">
        <f>Statistiky!B338</f>
        <v>Koreň</v>
      </c>
      <c r="B134" s="466" t="str">
        <f>Statistiky!C338</f>
        <v>Martin</v>
      </c>
      <c r="C134" s="466">
        <f>Statistiky!D338</f>
        <v>850209</v>
      </c>
      <c r="D134" s="466" t="str">
        <f>Statistiky!E338</f>
        <v>Slo</v>
      </c>
      <c r="E134" s="856">
        <f>Statistiky!F338</f>
        <v>0.45454545454545453</v>
      </c>
      <c r="F134" s="466">
        <f>Statistiky!G338</f>
        <v>11</v>
      </c>
      <c r="G134" s="466">
        <f>Statistiky!H338</f>
        <v>0</v>
      </c>
      <c r="H134" s="466">
        <f>Statistiky!I338</f>
        <v>5</v>
      </c>
      <c r="I134" s="466">
        <f>Statistiky!J338</f>
        <v>5</v>
      </c>
    </row>
    <row r="135" spans="1:9" ht="14.25">
      <c r="A135" s="466" t="str">
        <f>Statistiky!B341</f>
        <v>Feranec</v>
      </c>
      <c r="B135" s="466" t="str">
        <f>Statistiky!C341</f>
        <v>Karel</v>
      </c>
      <c r="C135" s="466">
        <f>Statistiky!D341</f>
        <v>831231</v>
      </c>
      <c r="D135" s="466" t="str">
        <f>Statistiky!E341</f>
        <v>Slo</v>
      </c>
      <c r="E135" s="856">
        <f>Statistiky!F341</f>
        <v>2.5</v>
      </c>
      <c r="F135" s="466">
        <f>Statistiky!G341</f>
        <v>2</v>
      </c>
      <c r="G135" s="466">
        <f>Statistiky!H341</f>
        <v>2</v>
      </c>
      <c r="H135" s="466">
        <f>Statistiky!I341</f>
        <v>3</v>
      </c>
      <c r="I135" s="466">
        <f>Statistiky!J341</f>
        <v>5</v>
      </c>
    </row>
    <row r="136" spans="1:9" ht="14.25">
      <c r="A136" s="466" t="str">
        <f>Statistiky!B29</f>
        <v>Fajfr</v>
      </c>
      <c r="B136" s="466" t="str">
        <f>Statistiky!C29</f>
        <v>Martin</v>
      </c>
      <c r="C136" s="466">
        <f>Statistiky!D29</f>
        <v>852905</v>
      </c>
      <c r="D136" s="466" t="str">
        <f>Statistiky!E29</f>
        <v>LIT</v>
      </c>
      <c r="E136" s="856">
        <f>Statistiky!F29</f>
        <v>1.6666666666666667</v>
      </c>
      <c r="F136" s="466">
        <f>Statistiky!G29</f>
        <v>3</v>
      </c>
      <c r="G136" s="466">
        <f>Statistiky!H29</f>
        <v>4</v>
      </c>
      <c r="H136" s="466">
        <f>Statistiky!I29</f>
        <v>1</v>
      </c>
      <c r="I136" s="466">
        <f>Statistiky!J29</f>
        <v>5</v>
      </c>
    </row>
    <row r="137" spans="1:9" ht="14.25">
      <c r="A137" s="466" t="str">
        <f>Statistiky!B215</f>
        <v>Blaháček</v>
      </c>
      <c r="B137" s="466" t="str">
        <f>Statistiky!C215</f>
        <v>Daniel</v>
      </c>
      <c r="C137" s="466">
        <f>Statistiky!D215</f>
        <v>0</v>
      </c>
      <c r="D137" s="466" t="str">
        <f>Statistiky!E215</f>
        <v>THU</v>
      </c>
      <c r="E137" s="856">
        <f>Statistiky!F215</f>
        <v>1.25</v>
      </c>
      <c r="F137" s="466">
        <f>Statistiky!G215</f>
        <v>4</v>
      </c>
      <c r="G137" s="466">
        <f>Statistiky!H215</f>
        <v>1</v>
      </c>
      <c r="H137" s="466">
        <f>Statistiky!I215</f>
        <v>4</v>
      </c>
      <c r="I137" s="466">
        <f>Statistiky!J215</f>
        <v>5</v>
      </c>
    </row>
    <row r="138" spans="1:9" ht="14.25">
      <c r="A138" s="466" t="str">
        <f>Statistiky!B211</f>
        <v>Dvouletý</v>
      </c>
      <c r="B138" s="466" t="str">
        <f>Statistiky!C211</f>
        <v>František</v>
      </c>
      <c r="C138" s="466">
        <f>Statistiky!D211</f>
        <v>0</v>
      </c>
      <c r="D138" s="466" t="str">
        <f>Statistiky!E211</f>
        <v>THU</v>
      </c>
      <c r="E138" s="856">
        <f>Statistiky!F211</f>
        <v>0.625</v>
      </c>
      <c r="F138" s="466">
        <f>Statistiky!G211</f>
        <v>8</v>
      </c>
      <c r="G138" s="466">
        <f>Statistiky!H211</f>
        <v>0</v>
      </c>
      <c r="H138" s="466">
        <f>Statistiky!I211</f>
        <v>5</v>
      </c>
      <c r="I138" s="466">
        <f>Statistiky!J211</f>
        <v>5</v>
      </c>
    </row>
    <row r="139" spans="1:9" ht="14.25">
      <c r="A139" s="466" t="str">
        <f>Statistiky!B239</f>
        <v>Kollert</v>
      </c>
      <c r="B139" s="466" t="str">
        <f>Statistiky!C239</f>
        <v>Ladislav</v>
      </c>
      <c r="C139" s="466">
        <f>Statistiky!D239</f>
        <v>760808</v>
      </c>
      <c r="D139" s="466" t="str">
        <f>Statistiky!E239</f>
        <v>CGT</v>
      </c>
      <c r="E139" s="856">
        <f>Statistiky!F239</f>
        <v>0.8333333333333334</v>
      </c>
      <c r="F139" s="466">
        <f>Statistiky!G239</f>
        <v>6</v>
      </c>
      <c r="G139" s="466">
        <f>Statistiky!H239</f>
        <v>1</v>
      </c>
      <c r="H139" s="466">
        <f>Statistiky!I239</f>
        <v>4</v>
      </c>
      <c r="I139" s="466">
        <f>Statistiky!J239</f>
        <v>5</v>
      </c>
    </row>
    <row r="140" spans="1:9" ht="14.25">
      <c r="A140" s="466" t="str">
        <f>Statistiky!B252</f>
        <v>Kužílek</v>
      </c>
      <c r="B140" s="466" t="str">
        <f>Statistiky!C252</f>
        <v>Filip</v>
      </c>
      <c r="C140" s="466">
        <f>Statistiky!D252</f>
        <v>0</v>
      </c>
      <c r="D140" s="466" t="str">
        <f>Statistiky!E252</f>
        <v>HCGT</v>
      </c>
      <c r="E140" s="856">
        <f>Statistiky!F252</f>
        <v>4</v>
      </c>
      <c r="F140" s="466">
        <f>Statistiky!G252</f>
        <v>1</v>
      </c>
      <c r="G140" s="466">
        <f>Statistiky!H252</f>
        <v>0</v>
      </c>
      <c r="H140" s="466">
        <f>Statistiky!I252</f>
        <v>4</v>
      </c>
      <c r="I140" s="466">
        <f>Statistiky!J252</f>
        <v>4</v>
      </c>
    </row>
    <row r="141" spans="1:9" ht="14.25">
      <c r="A141" s="466" t="str">
        <f>Statistiky!B368</f>
        <v>Nespěšný</v>
      </c>
      <c r="B141" s="466" t="str">
        <f>Statistiky!C368</f>
        <v>Lubomír</v>
      </c>
      <c r="C141" s="466">
        <f>Statistiky!D368</f>
        <v>821210</v>
      </c>
      <c r="D141" s="466" t="str">
        <f>Statistiky!E368</f>
        <v>Kraj</v>
      </c>
      <c r="E141" s="856">
        <f>Statistiky!F368</f>
        <v>1.3333333333333333</v>
      </c>
      <c r="F141" s="466">
        <f>Statistiky!G368</f>
        <v>3</v>
      </c>
      <c r="G141" s="466">
        <f>Statistiky!H368</f>
        <v>2</v>
      </c>
      <c r="H141" s="466">
        <f>Statistiky!I368</f>
        <v>2</v>
      </c>
      <c r="I141" s="466">
        <f>Statistiky!J368</f>
        <v>4</v>
      </c>
    </row>
    <row r="142" spans="1:9" ht="14.25">
      <c r="A142" s="466" t="str">
        <f>Statistiky!B61</f>
        <v>Bartheldy</v>
      </c>
      <c r="B142" s="466" t="str">
        <f>Statistiky!C61</f>
        <v>Tomáš</v>
      </c>
      <c r="C142" s="466">
        <f>Statistiky!D61</f>
        <v>780408</v>
      </c>
      <c r="D142" s="466" t="str">
        <f>Statistiky!E61</f>
        <v>Choc</v>
      </c>
      <c r="E142" s="856">
        <f>Statistiky!F61</f>
        <v>1.3333333333333333</v>
      </c>
      <c r="F142" s="466">
        <f>Statistiky!G61</f>
        <v>3</v>
      </c>
      <c r="G142" s="466">
        <f>Statistiky!H61</f>
        <v>2</v>
      </c>
      <c r="H142" s="466">
        <f>Statistiky!I61</f>
        <v>2</v>
      </c>
      <c r="I142" s="466">
        <f>Statistiky!J61</f>
        <v>4</v>
      </c>
    </row>
    <row r="143" spans="1:9" ht="14.25">
      <c r="A143" s="466" t="str">
        <f>Statistiky!B97</f>
        <v>Mík</v>
      </c>
      <c r="B143" s="466" t="str">
        <f>Statistiky!C97</f>
        <v>Petr</v>
      </c>
      <c r="C143" s="466">
        <f>Statistiky!D97</f>
        <v>610818</v>
      </c>
      <c r="D143" s="466" t="str">
        <f>Statistiky!E97</f>
        <v>HEA</v>
      </c>
      <c r="E143" s="856">
        <f>Statistiky!F97</f>
        <v>0.4444444444444444</v>
      </c>
      <c r="F143" s="466">
        <f>Statistiky!G97</f>
        <v>9</v>
      </c>
      <c r="G143" s="466">
        <f>Statistiky!H97</f>
        <v>0</v>
      </c>
      <c r="H143" s="466">
        <f>Statistiky!I97</f>
        <v>4</v>
      </c>
      <c r="I143" s="466">
        <f>Statistiky!J97</f>
        <v>4</v>
      </c>
    </row>
    <row r="144" spans="1:9" ht="14.25">
      <c r="A144" s="466" t="str">
        <f>Statistiky!B144</f>
        <v>Papáček</v>
      </c>
      <c r="B144" s="466" t="str">
        <f>Statistiky!C144</f>
        <v>Roman</v>
      </c>
      <c r="C144" s="466">
        <f>Statistiky!D144</f>
        <v>860427</v>
      </c>
      <c r="D144" s="466" t="str">
        <f>Statistiky!E144</f>
        <v>STI</v>
      </c>
      <c r="E144" s="856">
        <f>Statistiky!F144</f>
        <v>0.5</v>
      </c>
      <c r="F144" s="466">
        <f>Statistiky!G144</f>
        <v>8</v>
      </c>
      <c r="G144" s="466">
        <f>Statistiky!H144</f>
        <v>1</v>
      </c>
      <c r="H144" s="466">
        <f>Statistiky!I144</f>
        <v>3</v>
      </c>
      <c r="I144" s="466">
        <f>Statistiky!J144</f>
        <v>4</v>
      </c>
    </row>
    <row r="145" spans="1:9" ht="14.25">
      <c r="A145" s="466" t="str">
        <f>Statistiky!B318</f>
        <v>Skalický</v>
      </c>
      <c r="B145" s="466" t="str">
        <f>Statistiky!C318</f>
        <v>Martin</v>
      </c>
      <c r="C145" s="466">
        <f>Statistiky!D318</f>
        <v>0</v>
      </c>
      <c r="D145" s="466" t="str">
        <f>Statistiky!E318</f>
        <v>HPar</v>
      </c>
      <c r="E145" s="856">
        <f>Statistiky!F318</f>
        <v>4</v>
      </c>
      <c r="F145" s="466">
        <f>Statistiky!G318</f>
        <v>1</v>
      </c>
      <c r="G145" s="466">
        <f>Statistiky!H318</f>
        <v>3</v>
      </c>
      <c r="H145" s="466">
        <f>Statistiky!I318</f>
        <v>1</v>
      </c>
      <c r="I145" s="466">
        <f>Statistiky!J318</f>
        <v>4</v>
      </c>
    </row>
    <row r="146" spans="1:9" ht="14.25">
      <c r="A146" s="466" t="str">
        <f>Statistiky!B296</f>
        <v>Ordoš</v>
      </c>
      <c r="B146" s="466" t="str">
        <f>Statistiky!C296</f>
        <v>David</v>
      </c>
      <c r="C146" s="466">
        <f>Statistiky!D296</f>
        <v>0</v>
      </c>
      <c r="D146" s="466" t="str">
        <f>Statistiky!E296</f>
        <v>Rší</v>
      </c>
      <c r="E146" s="856">
        <f>Statistiky!F296</f>
        <v>0.8</v>
      </c>
      <c r="F146" s="466">
        <f>Statistiky!G296</f>
        <v>5</v>
      </c>
      <c r="G146" s="466">
        <f>Statistiky!H296</f>
        <v>1</v>
      </c>
      <c r="H146" s="466">
        <f>Statistiky!I296</f>
        <v>3</v>
      </c>
      <c r="I146" s="466">
        <f>Statistiky!J296</f>
        <v>4</v>
      </c>
    </row>
    <row r="147" spans="1:9" ht="14.25">
      <c r="A147" s="466" t="str">
        <f>Statistiky!B297</f>
        <v>Kuka</v>
      </c>
      <c r="B147" s="466" t="str">
        <f>Statistiky!C297</f>
        <v>Radim</v>
      </c>
      <c r="C147" s="466">
        <f>Statistiky!D297</f>
        <v>0</v>
      </c>
      <c r="D147" s="466" t="str">
        <f>Statistiky!E297</f>
        <v>Rší</v>
      </c>
      <c r="E147" s="856">
        <f>Statistiky!F297</f>
        <v>4</v>
      </c>
      <c r="F147" s="466">
        <f>Statistiky!G297</f>
        <v>1</v>
      </c>
      <c r="G147" s="466">
        <f>Statistiky!H297</f>
        <v>3</v>
      </c>
      <c r="H147" s="466">
        <f>Statistiky!I297</f>
        <v>1</v>
      </c>
      <c r="I147" s="466">
        <f>Statistiky!J297</f>
        <v>4</v>
      </c>
    </row>
    <row r="148" spans="1:9" ht="14.25">
      <c r="A148" s="466" t="str">
        <f>Statistiky!B218</f>
        <v>Belanis</v>
      </c>
      <c r="B148" s="466" t="str">
        <f>Statistiky!C218</f>
        <v>Pavel</v>
      </c>
      <c r="C148" s="466">
        <f>Statistiky!D218</f>
        <v>0</v>
      </c>
      <c r="D148" s="466" t="str">
        <f>Statistiky!E218</f>
        <v>THU</v>
      </c>
      <c r="E148" s="856">
        <f>Statistiky!F218</f>
        <v>0.75</v>
      </c>
      <c r="F148" s="466">
        <f>Statistiky!G218</f>
        <v>4</v>
      </c>
      <c r="G148" s="466">
        <f>Statistiky!H218</f>
        <v>1</v>
      </c>
      <c r="H148" s="466">
        <f>Statistiky!I218</f>
        <v>2</v>
      </c>
      <c r="I148" s="466">
        <f>Statistiky!J218</f>
        <v>3</v>
      </c>
    </row>
    <row r="149" spans="1:9" ht="14.25">
      <c r="A149" s="466" t="str">
        <f>Statistiky!B14</f>
        <v>Holub</v>
      </c>
      <c r="B149" s="466" t="str">
        <f>Statistiky!C14</f>
        <v>Radek</v>
      </c>
      <c r="C149" s="466">
        <f>Statistiky!D14</f>
        <v>0</v>
      </c>
      <c r="D149" s="466" t="str">
        <f>Statistiky!E14</f>
        <v>Pan</v>
      </c>
      <c r="E149" s="856">
        <f>Statistiky!F14</f>
        <v>3</v>
      </c>
      <c r="F149" s="466">
        <f>Statistiky!G14</f>
        <v>1</v>
      </c>
      <c r="G149" s="466">
        <f>Statistiky!H14</f>
        <v>0</v>
      </c>
      <c r="H149" s="466">
        <f>Statistiky!I14</f>
        <v>3</v>
      </c>
      <c r="I149" s="466">
        <f>Statistiky!J14</f>
        <v>3</v>
      </c>
    </row>
    <row r="150" spans="1:9" ht="14.25">
      <c r="A150" s="466" t="str">
        <f>Statistiky!B109</f>
        <v>Nastoupil</v>
      </c>
      <c r="B150" s="466" t="str">
        <f>Statistiky!C109</f>
        <v>Jan</v>
      </c>
      <c r="C150" s="466">
        <f>Statistiky!D109</f>
        <v>0</v>
      </c>
      <c r="D150" s="466" t="str">
        <f>Statistiky!E109</f>
        <v>HHEA</v>
      </c>
      <c r="E150" s="856">
        <f>Statistiky!F109</f>
        <v>3</v>
      </c>
      <c r="F150" s="466">
        <f>Statistiky!G109</f>
        <v>1</v>
      </c>
      <c r="G150" s="466">
        <f>Statistiky!H109</f>
        <v>2</v>
      </c>
      <c r="H150" s="466">
        <f>Statistiky!I109</f>
        <v>1</v>
      </c>
      <c r="I150" s="466">
        <f>Statistiky!J109</f>
        <v>3</v>
      </c>
    </row>
    <row r="151" spans="1:9" ht="14.25">
      <c r="A151" s="466" t="str">
        <f>Statistiky!B79</f>
        <v>Škorpil</v>
      </c>
      <c r="B151" s="466" t="str">
        <f>Statistiky!C79</f>
        <v>Zbyněk</v>
      </c>
      <c r="C151" s="466">
        <f>Statistiky!D79</f>
        <v>711028</v>
      </c>
      <c r="D151" s="466" t="str">
        <f>Statistiky!E79</f>
        <v>Hki</v>
      </c>
      <c r="E151" s="856">
        <f>Statistiky!F79</f>
        <v>0.5</v>
      </c>
      <c r="F151" s="466">
        <f>Statistiky!G79</f>
        <v>6</v>
      </c>
      <c r="G151" s="466">
        <f>Statistiky!H79</f>
        <v>0</v>
      </c>
      <c r="H151" s="466">
        <f>Statistiky!I79</f>
        <v>3</v>
      </c>
      <c r="I151" s="466">
        <f>Statistiky!J79</f>
        <v>3</v>
      </c>
    </row>
    <row r="152" spans="1:9" ht="14.25">
      <c r="A152" s="466" t="str">
        <f>Statistiky!B321</f>
        <v>Moučka</v>
      </c>
      <c r="B152" s="466" t="str">
        <f>Statistiky!C321</f>
        <v>Jan</v>
      </c>
      <c r="C152" s="466">
        <f>Statistiky!D321</f>
        <v>0</v>
      </c>
      <c r="D152" s="466" t="str">
        <f>Statistiky!E321</f>
        <v>HPar</v>
      </c>
      <c r="E152" s="856">
        <f>Statistiky!F321</f>
        <v>1.5</v>
      </c>
      <c r="F152" s="466">
        <f>Statistiky!G321</f>
        <v>2</v>
      </c>
      <c r="G152" s="466">
        <f>Statistiky!H321</f>
        <v>2</v>
      </c>
      <c r="H152" s="466">
        <f>Statistiky!I321</f>
        <v>1</v>
      </c>
      <c r="I152" s="466">
        <f>Statistiky!J321</f>
        <v>3</v>
      </c>
    </row>
    <row r="153" spans="1:9" ht="14.25">
      <c r="A153" s="466" t="str">
        <f>Statistiky!B219</f>
        <v>Švácha</v>
      </c>
      <c r="B153" s="466" t="str">
        <f>Statistiky!C219</f>
        <v>Jakub</v>
      </c>
      <c r="C153" s="466">
        <f>Statistiky!D219</f>
        <v>0</v>
      </c>
      <c r="D153" s="466" t="str">
        <f>Statistiky!E219</f>
        <v>THU</v>
      </c>
      <c r="E153" s="856">
        <f>Statistiky!F219</f>
        <v>0.75</v>
      </c>
      <c r="F153" s="466">
        <f>Statistiky!G219</f>
        <v>4</v>
      </c>
      <c r="G153" s="466">
        <f>Statistiky!H219</f>
        <v>2</v>
      </c>
      <c r="H153" s="466">
        <f>Statistiky!I219</f>
        <v>1</v>
      </c>
      <c r="I153" s="466">
        <f>Statistiky!J219</f>
        <v>3</v>
      </c>
    </row>
    <row r="154" spans="1:9" ht="14.25">
      <c r="A154" s="466" t="str">
        <f>Statistiky!B372</f>
        <v>Rubeš</v>
      </c>
      <c r="B154" s="466" t="str">
        <f>Statistiky!C372</f>
        <v>Přemysl</v>
      </c>
      <c r="C154" s="466">
        <f>Statistiky!D372</f>
        <v>610621</v>
      </c>
      <c r="D154" s="466" t="str">
        <f>Statistiky!E372</f>
        <v>Kraj</v>
      </c>
      <c r="E154" s="856">
        <f>Statistiky!F372</f>
        <v>0.75</v>
      </c>
      <c r="F154" s="466">
        <f>Statistiky!G372</f>
        <v>4</v>
      </c>
      <c r="G154" s="466">
        <f>Statistiky!H372</f>
        <v>0</v>
      </c>
      <c r="H154" s="466">
        <f>Statistiky!I372</f>
        <v>3</v>
      </c>
      <c r="I154" s="466">
        <f>Statistiky!J372</f>
        <v>3</v>
      </c>
    </row>
    <row r="155" spans="1:9" ht="14.25">
      <c r="A155" s="466" t="str">
        <f>Statistiky!B48</f>
        <v>Vích</v>
      </c>
      <c r="B155" s="466" t="str">
        <f>Statistiky!C48</f>
        <v>Jaromír</v>
      </c>
      <c r="C155" s="466" t="str">
        <f>Statistiky!D48</f>
        <v>760217</v>
      </c>
      <c r="D155" s="466" t="str">
        <f>Statistiky!E48</f>
        <v>Choc</v>
      </c>
      <c r="E155" s="856">
        <f>Statistiky!F48</f>
        <v>1</v>
      </c>
      <c r="F155" s="466">
        <f>Statistiky!G48</f>
        <v>3</v>
      </c>
      <c r="G155" s="466">
        <f>Statistiky!H48</f>
        <v>1</v>
      </c>
      <c r="H155" s="466">
        <f>Statistiky!I48</f>
        <v>2</v>
      </c>
      <c r="I155" s="466">
        <f>Statistiky!J48</f>
        <v>3</v>
      </c>
    </row>
    <row r="156" spans="1:9" ht="14.25">
      <c r="A156" s="466" t="str">
        <f>Statistiky!B122</f>
        <v>Moučka</v>
      </c>
      <c r="B156" s="466" t="str">
        <f>Statistiky!C122</f>
        <v>Jan</v>
      </c>
      <c r="C156" s="466">
        <f>Statistiky!D122</f>
        <v>525</v>
      </c>
      <c r="D156" s="466" t="str">
        <f>Statistiky!E122</f>
        <v>JZD</v>
      </c>
      <c r="E156" s="856">
        <f>Statistiky!F122</f>
        <v>0.6</v>
      </c>
      <c r="F156" s="466">
        <f>Statistiky!G122</f>
        <v>5</v>
      </c>
      <c r="G156" s="466">
        <f>Statistiky!H122</f>
        <v>0</v>
      </c>
      <c r="H156" s="466">
        <f>Statistiky!I122</f>
        <v>3</v>
      </c>
      <c r="I156" s="466">
        <f>Statistiky!J122</f>
        <v>3</v>
      </c>
    </row>
    <row r="157" spans="1:9" ht="14.25">
      <c r="A157" s="466" t="str">
        <f>Statistiky!B114</f>
        <v>Boruch</v>
      </c>
      <c r="B157" s="466" t="str">
        <f>Statistiky!C114</f>
        <v>Jan</v>
      </c>
      <c r="C157" s="466">
        <f>Statistiky!D114</f>
        <v>0</v>
      </c>
      <c r="D157" s="466" t="str">
        <f>Statistiky!E114</f>
        <v>HHEA</v>
      </c>
      <c r="E157" s="856">
        <f>Statistiky!F114</f>
        <v>3</v>
      </c>
      <c r="F157" s="466">
        <f>Statistiky!G114</f>
        <v>1</v>
      </c>
      <c r="G157" s="466">
        <f>Statistiky!H114</f>
        <v>1</v>
      </c>
      <c r="H157" s="466">
        <f>Statistiky!I114</f>
        <v>2</v>
      </c>
      <c r="I157" s="466">
        <f>Statistiky!J114</f>
        <v>3</v>
      </c>
    </row>
    <row r="158" spans="1:9" ht="14.25">
      <c r="A158" s="466" t="str">
        <f>Statistiky!B334</f>
        <v>Hlava</v>
      </c>
      <c r="B158" s="466" t="str">
        <f>Statistiky!C334</f>
        <v>Jiří</v>
      </c>
      <c r="C158" s="466">
        <f>Statistiky!D334</f>
        <v>920602</v>
      </c>
      <c r="D158" s="466" t="str">
        <f>Statistiky!E334</f>
        <v>Slo</v>
      </c>
      <c r="E158" s="856">
        <f>Statistiky!F334</f>
        <v>0.3333333333333333</v>
      </c>
      <c r="F158" s="466">
        <f>Statistiky!G334</f>
        <v>9</v>
      </c>
      <c r="G158" s="466">
        <f>Statistiky!H334</f>
        <v>1</v>
      </c>
      <c r="H158" s="466">
        <f>Statistiky!I334</f>
        <v>2</v>
      </c>
      <c r="I158" s="466">
        <f>Statistiky!J334</f>
        <v>3</v>
      </c>
    </row>
    <row r="159" spans="1:9" ht="14.25">
      <c r="A159" s="466" t="str">
        <f>Statistiky!B309</f>
        <v>Smola</v>
      </c>
      <c r="B159" s="466" t="str">
        <f>Statistiky!C309</f>
        <v>Miloš</v>
      </c>
      <c r="C159" s="466">
        <f>Statistiky!D309</f>
        <v>0</v>
      </c>
      <c r="D159" s="466" t="str">
        <f>Statistiky!E309</f>
        <v>Par</v>
      </c>
      <c r="E159" s="856">
        <f>Statistiky!F309</f>
        <v>0.375</v>
      </c>
      <c r="F159" s="466">
        <f>Statistiky!G309</f>
        <v>8</v>
      </c>
      <c r="G159" s="466">
        <f>Statistiky!H309</f>
        <v>2</v>
      </c>
      <c r="H159" s="466">
        <f>Statistiky!I309</f>
        <v>1</v>
      </c>
      <c r="I159" s="466">
        <f>Statistiky!J309</f>
        <v>3</v>
      </c>
    </row>
    <row r="160" spans="1:9" ht="14.25">
      <c r="A160" s="466" t="str">
        <f>Statistiky!B373</f>
        <v>Šťastný</v>
      </c>
      <c r="B160" s="466" t="str">
        <f>Statistiky!C373</f>
        <v>Marek</v>
      </c>
      <c r="C160" s="466">
        <f>Statistiky!D373</f>
        <v>750423</v>
      </c>
      <c r="D160" s="466" t="str">
        <f>Statistiky!E373</f>
        <v>Kraj</v>
      </c>
      <c r="E160" s="856">
        <f>Statistiky!F373</f>
        <v>3</v>
      </c>
      <c r="F160" s="466">
        <f>Statistiky!G373</f>
        <v>1</v>
      </c>
      <c r="G160" s="466">
        <f>Statistiky!H373</f>
        <v>2</v>
      </c>
      <c r="H160" s="466">
        <f>Statistiky!I373</f>
        <v>1</v>
      </c>
      <c r="I160" s="466">
        <f>Statistiky!J373</f>
        <v>3</v>
      </c>
    </row>
    <row r="161" spans="1:9" ht="14.25">
      <c r="A161" s="466" t="str">
        <f>Statistiky!B377</f>
        <v>Krystl</v>
      </c>
      <c r="B161" s="466" t="str">
        <f>Statistiky!C377</f>
        <v>Filip</v>
      </c>
      <c r="C161" s="466">
        <f>Statistiky!D377</f>
        <v>0</v>
      </c>
      <c r="D161" s="466" t="str">
        <f>Statistiky!E377</f>
        <v>HKraj</v>
      </c>
      <c r="E161" s="856">
        <f>Statistiky!F377</f>
        <v>1.5</v>
      </c>
      <c r="F161" s="466">
        <f>Statistiky!G377</f>
        <v>2</v>
      </c>
      <c r="G161" s="466">
        <f>Statistiky!H377</f>
        <v>1</v>
      </c>
      <c r="H161" s="466">
        <f>Statistiky!I377</f>
        <v>2</v>
      </c>
      <c r="I161" s="466">
        <f>Statistiky!J377</f>
        <v>3</v>
      </c>
    </row>
    <row r="162" spans="1:9" ht="14.25">
      <c r="A162" s="466" t="str">
        <f>Statistiky!B175</f>
        <v>Štancl</v>
      </c>
      <c r="B162" s="466" t="str">
        <f>Statistiky!C175</f>
        <v>Josef</v>
      </c>
      <c r="C162" s="466">
        <f>Statistiky!D175</f>
        <v>0</v>
      </c>
      <c r="D162" s="466" t="str">
        <f>Statistiky!E175</f>
        <v>Help</v>
      </c>
      <c r="E162" s="856">
        <f>Statistiky!F175</f>
        <v>3</v>
      </c>
      <c r="F162" s="466">
        <f>Statistiky!G175</f>
        <v>1</v>
      </c>
      <c r="G162" s="466">
        <f>Statistiky!H175</f>
        <v>1</v>
      </c>
      <c r="H162" s="466">
        <f>Statistiky!I175</f>
        <v>2</v>
      </c>
      <c r="I162" s="466">
        <f>Statistiky!J175</f>
        <v>3</v>
      </c>
    </row>
    <row r="163" spans="1:9" ht="14.25">
      <c r="A163" s="466" t="str">
        <f>Statistiky!B82</f>
        <v>Resler</v>
      </c>
      <c r="B163" s="466" t="str">
        <f>Statistiky!C82</f>
        <v>Miroslav</v>
      </c>
      <c r="C163" s="466">
        <f>Statistiky!D82</f>
        <v>0</v>
      </c>
      <c r="D163" s="466" t="str">
        <f>Statistiky!E82</f>
        <v>Hki</v>
      </c>
      <c r="E163" s="856">
        <f>Statistiky!F82</f>
        <v>1</v>
      </c>
      <c r="F163" s="466">
        <f>Statistiky!G82</f>
        <v>2</v>
      </c>
      <c r="G163" s="466">
        <f>Statistiky!H82</f>
        <v>1</v>
      </c>
      <c r="H163" s="466">
        <f>Statistiky!I82</f>
        <v>1</v>
      </c>
      <c r="I163" s="466">
        <f>Statistiky!J82</f>
        <v>2</v>
      </c>
    </row>
    <row r="164" spans="1:9" ht="14.25">
      <c r="A164" s="466" t="str">
        <f>Statistiky!B105</f>
        <v>Vlček</v>
      </c>
      <c r="B164" s="466" t="str">
        <f>Statistiky!C105</f>
        <v>Ondřej</v>
      </c>
      <c r="C164" s="466">
        <f>Statistiky!D105</f>
        <v>820524</v>
      </c>
      <c r="D164" s="466" t="str">
        <f>Statistiky!E105</f>
        <v>HEA</v>
      </c>
      <c r="E164" s="856">
        <f>Statistiky!F105</f>
        <v>2</v>
      </c>
      <c r="F164" s="466">
        <f>Statistiky!G105</f>
        <v>1</v>
      </c>
      <c r="G164" s="466">
        <f>Statistiky!H105</f>
        <v>2</v>
      </c>
      <c r="H164" s="466">
        <f>Statistiky!I105</f>
        <v>0</v>
      </c>
      <c r="I164" s="466">
        <f>Statistiky!J105</f>
        <v>2</v>
      </c>
    </row>
    <row r="165" spans="1:9" ht="14.25">
      <c r="A165" s="466" t="str">
        <f>Statistiky!B272</f>
        <v>Zeman</v>
      </c>
      <c r="B165" s="466" t="str">
        <f>Statistiky!C272</f>
        <v>Břetislav</v>
      </c>
      <c r="C165" s="466">
        <f>Statistiky!D272</f>
        <v>0</v>
      </c>
      <c r="D165" s="466" t="str">
        <f>Statistiky!E272</f>
        <v>Fly</v>
      </c>
      <c r="E165" s="856">
        <f>Statistiky!F272</f>
        <v>2</v>
      </c>
      <c r="F165" s="466">
        <f>Statistiky!G272</f>
        <v>1</v>
      </c>
      <c r="G165" s="466">
        <f>Statistiky!H272</f>
        <v>1</v>
      </c>
      <c r="H165" s="466">
        <f>Statistiky!I272</f>
        <v>1</v>
      </c>
      <c r="I165" s="466">
        <f>Statistiky!J272</f>
        <v>2</v>
      </c>
    </row>
    <row r="166" spans="1:9" ht="14.25">
      <c r="A166" s="466" t="str">
        <f>Statistiky!B107</f>
        <v>Vachutka</v>
      </c>
      <c r="B166" s="466" t="str">
        <f>Statistiky!C107</f>
        <v>Daniel</v>
      </c>
      <c r="C166" s="466">
        <f>Statistiky!D107</f>
        <v>0</v>
      </c>
      <c r="D166" s="466" t="str">
        <f>Statistiky!E107</f>
        <v>HEA</v>
      </c>
      <c r="E166" s="856">
        <f>Statistiky!F107</f>
        <v>2</v>
      </c>
      <c r="F166" s="466">
        <f>Statistiky!G107</f>
        <v>1</v>
      </c>
      <c r="G166" s="466">
        <f>Statistiky!H107</f>
        <v>2</v>
      </c>
      <c r="H166" s="466">
        <f>Statistiky!I107</f>
        <v>0</v>
      </c>
      <c r="I166" s="466">
        <f>Statistiky!J107</f>
        <v>2</v>
      </c>
    </row>
    <row r="167" spans="1:9" ht="14.25">
      <c r="A167" s="466" t="str">
        <f>Statistiky!B180</f>
        <v>Novotný</v>
      </c>
      <c r="B167" s="466" t="str">
        <f>Statistiky!C180</f>
        <v>Jan</v>
      </c>
      <c r="C167" s="466">
        <f>Statistiky!D180</f>
        <v>0</v>
      </c>
      <c r="D167" s="466" t="str">
        <f>Statistiky!E180</f>
        <v>HHelp</v>
      </c>
      <c r="E167" s="856">
        <f>Statistiky!F180</f>
        <v>2</v>
      </c>
      <c r="F167" s="466">
        <f>Statistiky!G180</f>
        <v>1</v>
      </c>
      <c r="G167" s="466">
        <f>Statistiky!H180</f>
        <v>2</v>
      </c>
      <c r="H167" s="466">
        <f>Statistiky!I180</f>
        <v>0</v>
      </c>
      <c r="I167" s="466">
        <f>Statistiky!J180</f>
        <v>2</v>
      </c>
    </row>
    <row r="168" spans="1:9" ht="14.25">
      <c r="A168" s="466" t="str">
        <f>Statistiky!B85</f>
        <v>Morkes</v>
      </c>
      <c r="B168" s="466" t="str">
        <f>Statistiky!C85</f>
        <v>Radek</v>
      </c>
      <c r="C168" s="466">
        <f>Statistiky!D85</f>
        <v>0</v>
      </c>
      <c r="D168" s="466" t="str">
        <f>Statistiky!E85</f>
        <v>HHki</v>
      </c>
      <c r="E168" s="856">
        <f>Statistiky!F85</f>
        <v>2</v>
      </c>
      <c r="F168" s="466">
        <f>Statistiky!G85</f>
        <v>1</v>
      </c>
      <c r="G168" s="466">
        <f>Statistiky!H85</f>
        <v>1</v>
      </c>
      <c r="H168" s="466">
        <f>Statistiky!I85</f>
        <v>1</v>
      </c>
      <c r="I168" s="466">
        <f>Statistiky!J85</f>
        <v>2</v>
      </c>
    </row>
    <row r="169" spans="1:9" ht="14.25">
      <c r="A169" s="466" t="str">
        <f>Statistiky!B132</f>
        <v>Masopust</v>
      </c>
      <c r="B169" s="466" t="str">
        <f>Statistiky!C132</f>
        <v>Petr</v>
      </c>
      <c r="C169" s="466">
        <f>Statistiky!D132</f>
        <v>0</v>
      </c>
      <c r="D169" s="466" t="str">
        <f>Statistiky!E132</f>
        <v>JZD</v>
      </c>
      <c r="E169" s="856">
        <f>Statistiky!F132</f>
        <v>2</v>
      </c>
      <c r="F169" s="466">
        <f>Statistiky!G132</f>
        <v>1</v>
      </c>
      <c r="G169" s="466">
        <f>Statistiky!H132</f>
        <v>2</v>
      </c>
      <c r="H169" s="466">
        <f>Statistiky!I132</f>
        <v>0</v>
      </c>
      <c r="I169" s="466">
        <f>Statistiky!J132</f>
        <v>2</v>
      </c>
    </row>
    <row r="170" spans="1:9" ht="14.25">
      <c r="A170" s="466" t="str">
        <f>Statistiky!B83</f>
        <v>Čada</v>
      </c>
      <c r="B170" s="466" t="str">
        <f>Statistiky!C83</f>
        <v>Jakub</v>
      </c>
      <c r="C170" s="466">
        <f>Statistiky!D83</f>
        <v>0</v>
      </c>
      <c r="D170" s="466" t="str">
        <f>Statistiky!E83</f>
        <v>Hki</v>
      </c>
      <c r="E170" s="856">
        <f>Statistiky!F83</f>
        <v>0.6666666666666666</v>
      </c>
      <c r="F170" s="466">
        <f>Statistiky!G83</f>
        <v>3</v>
      </c>
      <c r="G170" s="466">
        <f>Statistiky!H83</f>
        <v>2</v>
      </c>
      <c r="H170" s="466">
        <f>Statistiky!I83</f>
        <v>0</v>
      </c>
      <c r="I170" s="466">
        <f>Statistiky!J83</f>
        <v>2</v>
      </c>
    </row>
    <row r="171" spans="1:9" ht="14.25">
      <c r="A171" s="466" t="str">
        <f>Statistiky!B108</f>
        <v>Nimmrichtr</v>
      </c>
      <c r="B171" s="466" t="str">
        <f>Statistiky!C108</f>
        <v>Kamil</v>
      </c>
      <c r="C171" s="466">
        <f>Statistiky!D108</f>
        <v>0</v>
      </c>
      <c r="D171" s="466" t="str">
        <f>Statistiky!E108</f>
        <v>HEA</v>
      </c>
      <c r="E171" s="856">
        <f>Statistiky!F108</f>
        <v>2</v>
      </c>
      <c r="F171" s="466">
        <f>Statistiky!G108</f>
        <v>1</v>
      </c>
      <c r="G171" s="466">
        <f>Statistiky!H108</f>
        <v>1</v>
      </c>
      <c r="H171" s="466">
        <f>Statistiky!I108</f>
        <v>1</v>
      </c>
      <c r="I171" s="466">
        <f>Statistiky!J108</f>
        <v>2</v>
      </c>
    </row>
    <row r="172" spans="1:9" ht="14.25">
      <c r="A172" s="466" t="str">
        <f>Statistiky!B145</f>
        <v>Ulrich</v>
      </c>
      <c r="B172" s="466" t="str">
        <f>Statistiky!C145</f>
        <v>Tomáš</v>
      </c>
      <c r="C172" s="466">
        <f>Statistiky!D145</f>
        <v>650525</v>
      </c>
      <c r="D172" s="466" t="str">
        <f>Statistiky!E145</f>
        <v>STI</v>
      </c>
      <c r="E172" s="856">
        <f>Statistiky!F145</f>
        <v>0.6666666666666666</v>
      </c>
      <c r="F172" s="466">
        <f>Statistiky!G145</f>
        <v>3</v>
      </c>
      <c r="G172" s="466">
        <f>Statistiky!H145</f>
        <v>1</v>
      </c>
      <c r="H172" s="466">
        <f>Statistiky!I145</f>
        <v>1</v>
      </c>
      <c r="I172" s="466">
        <f>Statistiky!J145</f>
        <v>2</v>
      </c>
    </row>
    <row r="173" spans="1:9" ht="14.25">
      <c r="A173" s="466" t="str">
        <f>Statistiky!B153</f>
        <v>Pipková</v>
      </c>
      <c r="B173" s="466" t="str">
        <f>Statistiky!C153</f>
        <v>Kateřina</v>
      </c>
      <c r="C173" s="466">
        <f>Statistiky!D153</f>
        <v>910424</v>
      </c>
      <c r="D173" s="466" t="str">
        <f>Statistiky!E153</f>
        <v>STI</v>
      </c>
      <c r="E173" s="856">
        <f>Statistiky!F153</f>
        <v>0.5</v>
      </c>
      <c r="F173" s="466">
        <f>Statistiky!G153</f>
        <v>4</v>
      </c>
      <c r="G173" s="466">
        <f>Statistiky!H153</f>
        <v>1</v>
      </c>
      <c r="H173" s="466">
        <f>Statistiky!I153</f>
        <v>1</v>
      </c>
      <c r="I173" s="466">
        <f>Statistiky!J153</f>
        <v>2</v>
      </c>
    </row>
    <row r="174" spans="1:9" ht="14.25">
      <c r="A174" s="466" t="str">
        <f>Statistiky!B199</f>
        <v>Keprta</v>
      </c>
      <c r="B174" s="466" t="str">
        <f>Statistiky!C199</f>
        <v>Marek</v>
      </c>
      <c r="C174" s="466">
        <f>Statistiky!D199</f>
        <v>900903</v>
      </c>
      <c r="D174" s="466" t="str">
        <f>Statistiky!E199</f>
        <v>Kap</v>
      </c>
      <c r="E174" s="856">
        <f>Statistiky!F199</f>
        <v>0.6666666666666666</v>
      </c>
      <c r="F174" s="466">
        <f>Statistiky!G199</f>
        <v>3</v>
      </c>
      <c r="G174" s="466">
        <f>Statistiky!H199</f>
        <v>1</v>
      </c>
      <c r="H174" s="466">
        <f>Statistiky!I199</f>
        <v>1</v>
      </c>
      <c r="I174" s="466">
        <f>Statistiky!J199</f>
        <v>2</v>
      </c>
    </row>
    <row r="175" spans="1:9" ht="14.25">
      <c r="A175" s="466" t="str">
        <f>Statistiky!B152</f>
        <v>Bartoš</v>
      </c>
      <c r="B175" s="466" t="str">
        <f>Statistiky!C152</f>
        <v>Filip</v>
      </c>
      <c r="C175" s="466">
        <f>Statistiky!D152</f>
        <v>610</v>
      </c>
      <c r="D175" s="466" t="str">
        <f>Statistiky!E152</f>
        <v>STI</v>
      </c>
      <c r="E175" s="856">
        <f>Statistiky!F152</f>
        <v>0.5</v>
      </c>
      <c r="F175" s="466">
        <f>Statistiky!G152</f>
        <v>2</v>
      </c>
      <c r="G175" s="466">
        <f>Statistiky!H152</f>
        <v>1</v>
      </c>
      <c r="H175" s="466">
        <f>Statistiky!I152</f>
        <v>0</v>
      </c>
      <c r="I175" s="466">
        <f>Statistiky!J152</f>
        <v>1</v>
      </c>
    </row>
    <row r="176" spans="1:9" ht="14.25">
      <c r="A176" s="466" t="str">
        <f>Statistiky!B193</f>
        <v>Víša</v>
      </c>
      <c r="B176" s="466" t="str">
        <f>Statistiky!C193</f>
        <v>Pavel</v>
      </c>
      <c r="C176" s="466">
        <f>Statistiky!D193</f>
        <v>820207</v>
      </c>
      <c r="D176" s="466" t="str">
        <f>Statistiky!E193</f>
        <v>Kap</v>
      </c>
      <c r="E176" s="856">
        <f>Statistiky!F193</f>
        <v>0.5</v>
      </c>
      <c r="F176" s="466">
        <f>Statistiky!G193</f>
        <v>2</v>
      </c>
      <c r="G176" s="466">
        <f>Statistiky!H193</f>
        <v>1</v>
      </c>
      <c r="H176" s="466">
        <f>Statistiky!I193</f>
        <v>0</v>
      </c>
      <c r="I176" s="466">
        <f>Statistiky!J193</f>
        <v>1</v>
      </c>
    </row>
    <row r="177" spans="1:9" ht="14.25">
      <c r="A177" s="466" t="str">
        <f>Statistiky!B362</f>
        <v>Špryňar</v>
      </c>
      <c r="B177" s="466" t="str">
        <f>Statistiky!C362</f>
        <v>Jiří</v>
      </c>
      <c r="C177" s="466">
        <f>Statistiky!D362</f>
        <v>690714</v>
      </c>
      <c r="D177" s="466" t="str">
        <f>Statistiky!E362</f>
        <v>Kraj</v>
      </c>
      <c r="E177" s="856">
        <f>Statistiky!F362</f>
        <v>0.3333333333333333</v>
      </c>
      <c r="F177" s="466">
        <f>Statistiky!G362</f>
        <v>3</v>
      </c>
      <c r="G177" s="466">
        <f>Statistiky!H362</f>
        <v>0</v>
      </c>
      <c r="H177" s="466">
        <f>Statistiky!I362</f>
        <v>1</v>
      </c>
      <c r="I177" s="466">
        <f>Statistiky!J362</f>
        <v>1</v>
      </c>
    </row>
    <row r="178" spans="1:9" ht="14.25">
      <c r="A178" s="466" t="str">
        <f>Statistiky!B84</f>
        <v>Hausler</v>
      </c>
      <c r="B178" s="466" t="str">
        <f>Statistiky!C84</f>
        <v>Miroslav</v>
      </c>
      <c r="C178" s="466">
        <f>Statistiky!D84</f>
        <v>0</v>
      </c>
      <c r="D178" s="466" t="str">
        <f>Statistiky!E84</f>
        <v>Hki</v>
      </c>
      <c r="E178" s="856">
        <f>Statistiky!F84</f>
        <v>1</v>
      </c>
      <c r="F178" s="466">
        <f>Statistiky!G84</f>
        <v>1</v>
      </c>
      <c r="G178" s="466">
        <f>Statistiky!H84</f>
        <v>1</v>
      </c>
      <c r="H178" s="466">
        <f>Statistiky!I84</f>
        <v>0</v>
      </c>
      <c r="I178" s="466">
        <f>Statistiky!J84</f>
        <v>1</v>
      </c>
    </row>
    <row r="179" spans="1:9" ht="14.25">
      <c r="A179" s="466" t="str">
        <f>Statistiky!B240</f>
        <v>Ptáček</v>
      </c>
      <c r="B179" s="466" t="str">
        <f>Statistiky!C240</f>
        <v>Jiří</v>
      </c>
      <c r="C179" s="466">
        <f>Statistiky!D240</f>
        <v>700818</v>
      </c>
      <c r="D179" s="466" t="str">
        <f>Statistiky!E240</f>
        <v>CGT</v>
      </c>
      <c r="E179" s="856">
        <f>Statistiky!F240</f>
        <v>0.25</v>
      </c>
      <c r="F179" s="466">
        <f>Statistiky!G240</f>
        <v>4</v>
      </c>
      <c r="G179" s="466">
        <f>Statistiky!H240</f>
        <v>0</v>
      </c>
      <c r="H179" s="466">
        <f>Statistiky!I240</f>
        <v>1</v>
      </c>
      <c r="I179" s="466">
        <f>Statistiky!J240</f>
        <v>1</v>
      </c>
    </row>
    <row r="180" spans="1:9" ht="14.25">
      <c r="A180" s="466" t="str">
        <f>Statistiky!B174</f>
        <v>Steinmetz</v>
      </c>
      <c r="B180" s="466" t="str">
        <f>Statistiky!C174</f>
        <v>Karel</v>
      </c>
      <c r="C180" s="466">
        <f>Statistiky!D174</f>
        <v>0</v>
      </c>
      <c r="D180" s="466" t="str">
        <f>Statistiky!E174</f>
        <v>Help</v>
      </c>
      <c r="E180" s="856">
        <f>Statistiky!F174</f>
        <v>1</v>
      </c>
      <c r="F180" s="466">
        <f>Statistiky!G174</f>
        <v>1</v>
      </c>
      <c r="G180" s="466">
        <f>Statistiky!H174</f>
        <v>0</v>
      </c>
      <c r="H180" s="466">
        <f>Statistiky!I174</f>
        <v>1</v>
      </c>
      <c r="I180" s="466">
        <f>Statistiky!J174</f>
        <v>1</v>
      </c>
    </row>
    <row r="181" spans="1:9" ht="14.25">
      <c r="A181" s="466" t="str">
        <f>Statistiky!B179</f>
        <v>Telk</v>
      </c>
      <c r="B181" s="466" t="str">
        <f>Statistiky!C179</f>
        <v>Jiří</v>
      </c>
      <c r="C181" s="466">
        <f>Statistiky!D179</f>
        <v>0</v>
      </c>
      <c r="D181" s="466" t="str">
        <f>Statistiky!E179</f>
        <v>HHelp</v>
      </c>
      <c r="E181" s="856">
        <f>Statistiky!F179</f>
        <v>1</v>
      </c>
      <c r="F181" s="466">
        <f>Statistiky!G179</f>
        <v>1</v>
      </c>
      <c r="G181" s="466">
        <f>Statistiky!H179</f>
        <v>0</v>
      </c>
      <c r="H181" s="466">
        <f>Statistiky!I179</f>
        <v>1</v>
      </c>
      <c r="I181" s="466">
        <f>Statistiky!J179</f>
        <v>1</v>
      </c>
    </row>
    <row r="182" spans="1:9" ht="14.25">
      <c r="A182" s="466" t="str">
        <f>Statistiky!B76</f>
        <v>Doležal</v>
      </c>
      <c r="B182" s="466" t="str">
        <f>Statistiky!C76</f>
        <v>Libor</v>
      </c>
      <c r="C182" s="466">
        <f>Statistiky!D76</f>
        <v>800708</v>
      </c>
      <c r="D182" s="466" t="str">
        <f>Statistiky!E76</f>
        <v>Hki</v>
      </c>
      <c r="E182" s="856">
        <f>Statistiky!F76</f>
        <v>1</v>
      </c>
      <c r="F182" s="466">
        <f>Statistiky!G76</f>
        <v>1</v>
      </c>
      <c r="G182" s="466">
        <f>Statistiky!H76</f>
        <v>1</v>
      </c>
      <c r="H182" s="466">
        <f>Statistiky!I76</f>
        <v>0</v>
      </c>
      <c r="I182" s="466">
        <f>Statistiky!J76</f>
        <v>1</v>
      </c>
    </row>
    <row r="183" spans="1:9" ht="14.25">
      <c r="A183" s="466" t="str">
        <f>Statistiky!B139</f>
        <v>Brožek</v>
      </c>
      <c r="B183" s="466" t="str">
        <f>Statistiky!C139</f>
        <v>David</v>
      </c>
      <c r="C183" s="466">
        <f>Statistiky!D139</f>
        <v>780125</v>
      </c>
      <c r="D183" s="466" t="str">
        <f>Statistiky!E139</f>
        <v>STI</v>
      </c>
      <c r="E183" s="856">
        <f>Statistiky!F139</f>
        <v>0.3333333333333333</v>
      </c>
      <c r="F183" s="466">
        <f>Statistiky!G139</f>
        <v>3</v>
      </c>
      <c r="G183" s="466">
        <f>Statistiky!H139</f>
        <v>0</v>
      </c>
      <c r="H183" s="466">
        <f>Statistiky!I139</f>
        <v>1</v>
      </c>
      <c r="I183" s="466">
        <f>Statistiky!J139</f>
        <v>1</v>
      </c>
    </row>
    <row r="184" spans="1:9" ht="14.25">
      <c r="A184" s="466" t="str">
        <f>Statistiky!B147</f>
        <v>Vencl</v>
      </c>
      <c r="B184" s="466" t="str">
        <f>Statistiky!C147</f>
        <v>Radek</v>
      </c>
      <c r="C184" s="466">
        <f>Statistiky!D147</f>
        <v>740327</v>
      </c>
      <c r="D184" s="466" t="str">
        <f>Statistiky!E147</f>
        <v>STI</v>
      </c>
      <c r="E184" s="856">
        <f>Statistiky!F147</f>
        <v>0.2</v>
      </c>
      <c r="F184" s="466">
        <f>Statistiky!G147</f>
        <v>5</v>
      </c>
      <c r="G184" s="466">
        <f>Statistiky!H147</f>
        <v>0</v>
      </c>
      <c r="H184" s="466">
        <f>Statistiky!I147</f>
        <v>1</v>
      </c>
      <c r="I184" s="466">
        <f>Statistiky!J147</f>
        <v>1</v>
      </c>
    </row>
    <row r="185" spans="1:9" ht="14.25">
      <c r="A185" s="466" t="str">
        <f>Statistiky!B156</f>
        <v>Hernych</v>
      </c>
      <c r="B185" s="466" t="str">
        <f>Statistiky!C156</f>
        <v>Tomáš</v>
      </c>
      <c r="C185" s="466">
        <f>Statistiky!D156</f>
        <v>11201</v>
      </c>
      <c r="D185" s="466" t="str">
        <f>Statistiky!E156</f>
        <v>STI</v>
      </c>
      <c r="E185" s="856">
        <f>Statistiky!F156</f>
        <v>1</v>
      </c>
      <c r="F185" s="466">
        <f>Statistiky!G156</f>
        <v>1</v>
      </c>
      <c r="G185" s="466">
        <f>Statistiky!H156</f>
        <v>0</v>
      </c>
      <c r="H185" s="466">
        <f>Statistiky!I156</f>
        <v>1</v>
      </c>
      <c r="I185" s="466">
        <f>Statistiky!J156</f>
        <v>1</v>
      </c>
    </row>
    <row r="186" spans="1:9" ht="14.25">
      <c r="A186" s="466" t="str">
        <f>Statistiky!B194</f>
        <v>Šourek</v>
      </c>
      <c r="B186" s="466" t="str">
        <f>Statistiky!C194</f>
        <v>Pavel</v>
      </c>
      <c r="C186" s="466">
        <f>Statistiky!D194</f>
        <v>810104</v>
      </c>
      <c r="D186" s="466" t="str">
        <f>Statistiky!E194</f>
        <v>Kap</v>
      </c>
      <c r="E186" s="856">
        <f>Statistiky!F194</f>
        <v>0.3333333333333333</v>
      </c>
      <c r="F186" s="466">
        <f>Statistiky!G194</f>
        <v>3</v>
      </c>
      <c r="G186" s="466">
        <f>Statistiky!H194</f>
        <v>0</v>
      </c>
      <c r="H186" s="466">
        <f>Statistiky!I194</f>
        <v>1</v>
      </c>
      <c r="I186" s="466">
        <f>Statistiky!J194</f>
        <v>1</v>
      </c>
    </row>
    <row r="187" spans="1:9" ht="14.25">
      <c r="A187" s="466" t="str">
        <f>Statistiky!B195</f>
        <v>Musil</v>
      </c>
      <c r="B187" s="466" t="str">
        <f>Statistiky!C195</f>
        <v>Miroslav</v>
      </c>
      <c r="C187" s="466">
        <f>Statistiky!D195</f>
        <v>840316</v>
      </c>
      <c r="D187" s="466" t="str">
        <f>Statistiky!E195</f>
        <v>Kap</v>
      </c>
      <c r="E187" s="856">
        <f>Statistiky!F195</f>
        <v>0.5</v>
      </c>
      <c r="F187" s="466">
        <f>Statistiky!G195</f>
        <v>2</v>
      </c>
      <c r="G187" s="466">
        <f>Statistiky!H195</f>
        <v>1</v>
      </c>
      <c r="H187" s="466">
        <f>Statistiky!I195</f>
        <v>0</v>
      </c>
      <c r="I187" s="466">
        <f>Statistiky!J195</f>
        <v>1</v>
      </c>
    </row>
    <row r="188" spans="1:9" ht="14.25">
      <c r="A188" s="466" t="str">
        <f>Statistiky!B212</f>
        <v>Dvouletý</v>
      </c>
      <c r="B188" s="466" t="str">
        <f>Statistiky!C212</f>
        <v>Jaromír</v>
      </c>
      <c r="C188" s="466">
        <f>Statistiky!D212</f>
        <v>0</v>
      </c>
      <c r="D188" s="466" t="str">
        <f>Statistiky!E212</f>
        <v>THU</v>
      </c>
      <c r="E188" s="856">
        <f>Statistiky!F212</f>
        <v>0.5</v>
      </c>
      <c r="F188" s="466">
        <f>Statistiky!G212</f>
        <v>2</v>
      </c>
      <c r="G188" s="466">
        <f>Statistiky!H212</f>
        <v>0</v>
      </c>
      <c r="H188" s="466">
        <f>Statistiky!I212</f>
        <v>1</v>
      </c>
      <c r="I188" s="466">
        <f>Statistiky!J212</f>
        <v>1</v>
      </c>
    </row>
    <row r="189" spans="1:9" ht="14.25">
      <c r="A189" s="466" t="str">
        <f>Statistiky!B319</f>
        <v>Resler</v>
      </c>
      <c r="B189" s="466" t="str">
        <f>Statistiky!C319</f>
        <v>Michael</v>
      </c>
      <c r="C189" s="466">
        <f>Statistiky!D319</f>
        <v>0</v>
      </c>
      <c r="D189" s="466" t="str">
        <f>Statistiky!E319</f>
        <v>HPar</v>
      </c>
      <c r="E189" s="856">
        <f>Statistiky!F319</f>
        <v>1</v>
      </c>
      <c r="F189" s="466">
        <f>Statistiky!G319</f>
        <v>1</v>
      </c>
      <c r="G189" s="466">
        <f>Statistiky!H319</f>
        <v>1</v>
      </c>
      <c r="H189" s="466">
        <f>Statistiky!I319</f>
        <v>0</v>
      </c>
      <c r="I189" s="466">
        <f>Statistiky!J319</f>
        <v>1</v>
      </c>
    </row>
    <row r="190" spans="1:9" ht="14.25">
      <c r="A190" s="466" t="str">
        <f>Statistiky!B363</f>
        <v>Kraitl </v>
      </c>
      <c r="B190" s="466" t="str">
        <f>Statistiky!C363</f>
        <v>Stanislav</v>
      </c>
      <c r="C190" s="466">
        <f>Statistiky!D363</f>
        <v>660328</v>
      </c>
      <c r="D190" s="466" t="str">
        <f>Statistiky!E363</f>
        <v>Kraj</v>
      </c>
      <c r="E190" s="856">
        <f>Statistiky!F363</f>
        <v>0.16666666666666666</v>
      </c>
      <c r="F190" s="466">
        <f>Statistiky!G363</f>
        <v>6</v>
      </c>
      <c r="G190" s="466">
        <f>Statistiky!H363</f>
        <v>0</v>
      </c>
      <c r="H190" s="466">
        <f>Statistiky!I363</f>
        <v>1</v>
      </c>
      <c r="I190" s="466">
        <f>Statistiky!J363</f>
        <v>1</v>
      </c>
    </row>
    <row r="191" spans="1:9" ht="14.25">
      <c r="A191" s="466" t="str">
        <f>Statistiky!B342</f>
        <v>Valčík</v>
      </c>
      <c r="B191" s="466" t="str">
        <f>Statistiky!C342</f>
        <v>Roman</v>
      </c>
      <c r="C191" s="466">
        <f>Statistiky!D342</f>
        <v>700110</v>
      </c>
      <c r="D191" s="466" t="str">
        <f>Statistiky!E342</f>
        <v>Slo</v>
      </c>
      <c r="E191" s="856">
        <f>Statistiky!F342</f>
        <v>0.3333333333333333</v>
      </c>
      <c r="F191" s="466">
        <f>Statistiky!G342</f>
        <v>3</v>
      </c>
      <c r="G191" s="466">
        <f>Statistiky!H342</f>
        <v>0</v>
      </c>
      <c r="H191" s="466">
        <f>Statistiky!I342</f>
        <v>1</v>
      </c>
      <c r="I191" s="466">
        <f>Statistiky!J342</f>
        <v>1</v>
      </c>
    </row>
    <row r="192" spans="1:9" ht="14.25">
      <c r="A192" s="466" t="str">
        <f>Statistiky!B12</f>
        <v>Novák</v>
      </c>
      <c r="B192" s="466" t="str">
        <f>Statistiky!C12</f>
        <v>Radek</v>
      </c>
      <c r="C192" s="466">
        <f>Statistiky!D12</f>
        <v>880722</v>
      </c>
      <c r="D192" s="466" t="str">
        <f>Statistiky!E12</f>
        <v>Pan</v>
      </c>
      <c r="E192" s="856" t="e">
        <f>Statistiky!F12</f>
        <v>#DIV/0!</v>
      </c>
      <c r="F192" s="466">
        <f>Statistiky!G12</f>
        <v>0</v>
      </c>
      <c r="G192" s="466">
        <f>Statistiky!H12</f>
        <v>0</v>
      </c>
      <c r="H192" s="466">
        <f>Statistiky!I12</f>
        <v>0</v>
      </c>
      <c r="I192" s="466">
        <f>Statistiky!J12</f>
        <v>0</v>
      </c>
    </row>
    <row r="193" spans="1:9" ht="14.25">
      <c r="A193" s="466" t="str">
        <f>Statistiky!B13</f>
        <v>Gremlica</v>
      </c>
      <c r="B193" s="466" t="str">
        <f>Statistiky!C13</f>
        <v>Filip</v>
      </c>
      <c r="C193" s="466">
        <f>Statistiky!D13</f>
        <v>830126</v>
      </c>
      <c r="D193" s="466" t="str">
        <f>Statistiky!E13</f>
        <v>Pan</v>
      </c>
      <c r="E193" s="856" t="e">
        <f>Statistiky!F13</f>
        <v>#DIV/0!</v>
      </c>
      <c r="F193" s="466">
        <f>Statistiky!G13</f>
        <v>0</v>
      </c>
      <c r="G193" s="466">
        <f>Statistiky!H13</f>
        <v>0</v>
      </c>
      <c r="H193" s="466">
        <f>Statistiky!I13</f>
        <v>0</v>
      </c>
      <c r="I193" s="466">
        <f>Statistiky!J13</f>
        <v>0</v>
      </c>
    </row>
    <row r="194" spans="1:9" ht="14.25">
      <c r="A194" s="466">
        <f>Statistiky!B15</f>
        <v>0</v>
      </c>
      <c r="B194" s="466">
        <f>Statistiky!C15</f>
        <v>0</v>
      </c>
      <c r="C194" s="466">
        <f>Statistiky!D15</f>
        <v>0</v>
      </c>
      <c r="D194" s="466" t="str">
        <f>Statistiky!E15</f>
        <v>Pan</v>
      </c>
      <c r="E194" s="856" t="e">
        <f>Statistiky!F15</f>
        <v>#DIV/0!</v>
      </c>
      <c r="F194" s="466">
        <f>Statistiky!G15</f>
        <v>0</v>
      </c>
      <c r="G194" s="466">
        <f>Statistiky!H15</f>
        <v>0</v>
      </c>
      <c r="H194" s="466">
        <f>Statistiky!I15</f>
        <v>0</v>
      </c>
      <c r="I194" s="466">
        <f>Statistiky!J15</f>
        <v>0</v>
      </c>
    </row>
    <row r="195" spans="1:9" ht="14.25">
      <c r="A195" s="466">
        <f>Statistiky!B18</f>
        <v>0</v>
      </c>
      <c r="B195" s="466">
        <f>Statistiky!C18</f>
        <v>0</v>
      </c>
      <c r="C195" s="466">
        <f>Statistiky!D18</f>
        <v>0</v>
      </c>
      <c r="D195" s="466" t="str">
        <f>Statistiky!E18</f>
        <v>tresPAN</v>
      </c>
      <c r="E195" s="856">
        <f>Statistiky!F18</f>
        <v>0</v>
      </c>
      <c r="F195" s="466">
        <f>Statistiky!G18</f>
        <v>9</v>
      </c>
      <c r="G195" s="466">
        <f>Statistiky!H18</f>
        <v>16</v>
      </c>
      <c r="H195" s="466">
        <f>Statistiky!I18</f>
        <v>0</v>
      </c>
      <c r="I195" s="466">
        <f>Statistiky!J18</f>
        <v>0</v>
      </c>
    </row>
    <row r="196" spans="1:9" ht="14.25">
      <c r="A196" s="466">
        <f>Statistiky!B19</f>
        <v>0</v>
      </c>
      <c r="B196" s="466">
        <f>Statistiky!C19</f>
        <v>0</v>
      </c>
      <c r="C196" s="466">
        <f>Statistiky!D19</f>
        <v>0</v>
      </c>
      <c r="D196" s="466">
        <f>Statistiky!E19</f>
        <v>0</v>
      </c>
      <c r="E196" s="856">
        <f>Statistiky!F19</f>
        <v>0</v>
      </c>
      <c r="F196" s="466">
        <f>Statistiky!G19</f>
        <v>0</v>
      </c>
      <c r="G196" s="466">
        <f>Statistiky!H19</f>
        <v>0</v>
      </c>
      <c r="H196" s="466">
        <f>Statistiky!I19</f>
        <v>0</v>
      </c>
      <c r="I196" s="466">
        <f>Statistiky!J19</f>
        <v>0</v>
      </c>
    </row>
    <row r="197" spans="1:9" ht="14.25">
      <c r="A197" s="466" t="str">
        <f>Statistiky!B22</f>
        <v>Vachutka </v>
      </c>
      <c r="B197" s="466" t="str">
        <f>Statistiky!C22</f>
        <v>Daniel</v>
      </c>
      <c r="C197" s="466">
        <f>Statistiky!D22</f>
        <v>930303</v>
      </c>
      <c r="D197" s="466" t="str">
        <f>Statistiky!E22</f>
        <v>LIT</v>
      </c>
      <c r="E197" s="856" t="e">
        <f>Statistiky!F22</f>
        <v>#DIV/0!</v>
      </c>
      <c r="F197" s="466">
        <f>Statistiky!G22</f>
        <v>0</v>
      </c>
      <c r="G197" s="466">
        <f>Statistiky!H22</f>
        <v>0</v>
      </c>
      <c r="H197" s="466">
        <f>Statistiky!I22</f>
        <v>0</v>
      </c>
      <c r="I197" s="466">
        <f>Statistiky!J22</f>
        <v>0</v>
      </c>
    </row>
    <row r="198" spans="1:9" ht="14.25">
      <c r="A198" s="466" t="str">
        <f>Statistiky!B23</f>
        <v>Pilavka</v>
      </c>
      <c r="B198" s="466" t="str">
        <f>Statistiky!C23</f>
        <v>Rostislav</v>
      </c>
      <c r="C198" s="466">
        <f>Statistiky!D23</f>
        <v>790228</v>
      </c>
      <c r="D198" s="466" t="str">
        <f>Statistiky!E23</f>
        <v>LIT</v>
      </c>
      <c r="E198" s="856" t="e">
        <f>Statistiky!F23</f>
        <v>#DIV/0!</v>
      </c>
      <c r="F198" s="466">
        <f>Statistiky!G23</f>
        <v>0</v>
      </c>
      <c r="G198" s="466">
        <f>Statistiky!H23</f>
        <v>0</v>
      </c>
      <c r="H198" s="466">
        <f>Statistiky!I23</f>
        <v>0</v>
      </c>
      <c r="I198" s="466">
        <f>Statistiky!J23</f>
        <v>0</v>
      </c>
    </row>
    <row r="199" spans="1:9" ht="14.25">
      <c r="A199" s="466" t="str">
        <f>Statistiky!B27</f>
        <v>Šeda</v>
      </c>
      <c r="B199" s="466" t="str">
        <f>Statistiky!C27</f>
        <v>Ondřej</v>
      </c>
      <c r="C199" s="466">
        <f>Statistiky!D27</f>
        <v>810101</v>
      </c>
      <c r="D199" s="466" t="str">
        <f>Statistiky!E27</f>
        <v>LIT</v>
      </c>
      <c r="E199" s="856" t="e">
        <f>Statistiky!F27</f>
        <v>#DIV/0!</v>
      </c>
      <c r="F199" s="466">
        <f>Statistiky!G27</f>
        <v>0</v>
      </c>
      <c r="G199" s="466">
        <f>Statistiky!H27</f>
        <v>0</v>
      </c>
      <c r="H199" s="466">
        <f>Statistiky!I27</f>
        <v>0</v>
      </c>
      <c r="I199" s="466">
        <f>Statistiky!J27</f>
        <v>0</v>
      </c>
    </row>
    <row r="200" spans="1:9" ht="14.25">
      <c r="A200" s="466" t="str">
        <f>Statistiky!B30</f>
        <v>Fischer</v>
      </c>
      <c r="B200" s="466" t="str">
        <f>Statistiky!C30</f>
        <v>Radek</v>
      </c>
      <c r="C200" s="466">
        <f>Statistiky!D30</f>
        <v>870629</v>
      </c>
      <c r="D200" s="466" t="str">
        <f>Statistiky!E30</f>
        <v>LIT</v>
      </c>
      <c r="E200" s="856" t="e">
        <f>Statistiky!F30</f>
        <v>#DIV/0!</v>
      </c>
      <c r="F200" s="466">
        <f>Statistiky!G30</f>
        <v>0</v>
      </c>
      <c r="G200" s="466">
        <f>Statistiky!H30</f>
        <v>0</v>
      </c>
      <c r="H200" s="466">
        <f>Statistiky!I30</f>
        <v>0</v>
      </c>
      <c r="I200" s="466">
        <f>Statistiky!J30</f>
        <v>0</v>
      </c>
    </row>
    <row r="201" spans="1:9" ht="14.25">
      <c r="A201" s="466" t="str">
        <f>Statistiky!B31</f>
        <v>Jankovský</v>
      </c>
      <c r="B201" s="466" t="str">
        <f>Statistiky!C31</f>
        <v>Marek</v>
      </c>
      <c r="C201" s="466">
        <f>Statistiky!D31</f>
        <v>900222</v>
      </c>
      <c r="D201" s="466" t="str">
        <f>Statistiky!E31</f>
        <v>LIT</v>
      </c>
      <c r="E201" s="856" t="e">
        <f>Statistiky!F31</f>
        <v>#DIV/0!</v>
      </c>
      <c r="F201" s="466">
        <f>Statistiky!G31</f>
        <v>0</v>
      </c>
      <c r="G201" s="466">
        <f>Statistiky!H31</f>
        <v>0</v>
      </c>
      <c r="H201" s="466">
        <f>Statistiky!I31</f>
        <v>0</v>
      </c>
      <c r="I201" s="466">
        <f>Statistiky!J31</f>
        <v>0</v>
      </c>
    </row>
    <row r="202" spans="1:9" ht="14.25">
      <c r="A202" s="466" t="str">
        <f>Statistiky!B33</f>
        <v>Skalník </v>
      </c>
      <c r="B202" s="466" t="str">
        <f>Statistiky!C33</f>
        <v>Radim</v>
      </c>
      <c r="C202" s="466">
        <f>Statistiky!D33</f>
        <v>912201</v>
      </c>
      <c r="D202" s="466" t="str">
        <f>Statistiky!E33</f>
        <v>LIT</v>
      </c>
      <c r="E202" s="856" t="e">
        <f>Statistiky!F33</f>
        <v>#DIV/0!</v>
      </c>
      <c r="F202" s="466">
        <f>Statistiky!G33</f>
        <v>0</v>
      </c>
      <c r="G202" s="466">
        <f>Statistiky!H33</f>
        <v>0</v>
      </c>
      <c r="H202" s="466">
        <f>Statistiky!I33</f>
        <v>0</v>
      </c>
      <c r="I202" s="466">
        <f>Statistiky!J33</f>
        <v>0</v>
      </c>
    </row>
    <row r="203" spans="1:9" ht="14.25">
      <c r="A203" s="466">
        <f>Statistiky!B35</f>
        <v>0</v>
      </c>
      <c r="B203" s="466">
        <f>Statistiky!C35</f>
        <v>0</v>
      </c>
      <c r="C203" s="466">
        <f>Statistiky!D35</f>
        <v>0</v>
      </c>
      <c r="D203" s="466" t="str">
        <f>Statistiky!E35</f>
        <v>LIT</v>
      </c>
      <c r="E203" s="856" t="e">
        <f>Statistiky!F35</f>
        <v>#DIV/0!</v>
      </c>
      <c r="F203" s="466">
        <f>Statistiky!G35</f>
        <v>0</v>
      </c>
      <c r="G203" s="466">
        <f>Statistiky!H35</f>
        <v>0</v>
      </c>
      <c r="H203" s="466">
        <f>Statistiky!I35</f>
        <v>0</v>
      </c>
      <c r="I203" s="466">
        <f>Statistiky!J35</f>
        <v>0</v>
      </c>
    </row>
    <row r="204" spans="1:9" ht="14.25">
      <c r="A204" s="466">
        <f>Statistiky!B36</f>
        <v>0</v>
      </c>
      <c r="B204" s="466">
        <f>Statistiky!C36</f>
        <v>0</v>
      </c>
      <c r="C204" s="466">
        <f>Statistiky!D36</f>
        <v>0</v>
      </c>
      <c r="D204" s="466" t="str">
        <f>Statistiky!E36</f>
        <v>LIT</v>
      </c>
      <c r="E204" s="856" t="e">
        <f>Statistiky!F36</f>
        <v>#DIV/0!</v>
      </c>
      <c r="F204" s="466">
        <f>Statistiky!G36</f>
        <v>0</v>
      </c>
      <c r="G204" s="466">
        <f>Statistiky!H36</f>
        <v>0</v>
      </c>
      <c r="H204" s="466">
        <f>Statistiky!I36</f>
        <v>0</v>
      </c>
      <c r="I204" s="466">
        <f>Statistiky!J36</f>
        <v>0</v>
      </c>
    </row>
    <row r="205" spans="1:9" ht="14.25">
      <c r="A205" s="466">
        <f>Statistiky!B37</f>
        <v>0</v>
      </c>
      <c r="B205" s="466">
        <f>Statistiky!C37</f>
        <v>0</v>
      </c>
      <c r="C205" s="466">
        <f>Statistiky!D37</f>
        <v>0</v>
      </c>
      <c r="D205" s="466" t="str">
        <f>Statistiky!E37</f>
        <v>LIT</v>
      </c>
      <c r="E205" s="856" t="e">
        <f>Statistiky!F37</f>
        <v>#DIV/0!</v>
      </c>
      <c r="F205" s="466">
        <f>Statistiky!G37</f>
        <v>0</v>
      </c>
      <c r="G205" s="466">
        <f>Statistiky!H37</f>
        <v>0</v>
      </c>
      <c r="H205" s="466">
        <f>Statistiky!I37</f>
        <v>0</v>
      </c>
      <c r="I205" s="466">
        <f>Statistiky!J37</f>
        <v>0</v>
      </c>
    </row>
    <row r="206" spans="1:9" ht="14.25">
      <c r="A206" s="466">
        <f>Statistiky!B38</f>
        <v>0</v>
      </c>
      <c r="B206" s="466">
        <f>Statistiky!C38</f>
        <v>0</v>
      </c>
      <c r="C206" s="466">
        <f>Statistiky!D38</f>
        <v>0</v>
      </c>
      <c r="D206" s="466" t="str">
        <f>Statistiky!E38</f>
        <v>LIT</v>
      </c>
      <c r="E206" s="856" t="e">
        <f>Statistiky!F38</f>
        <v>#DIV/0!</v>
      </c>
      <c r="F206" s="466">
        <f>Statistiky!G38</f>
        <v>0</v>
      </c>
      <c r="G206" s="466">
        <f>Statistiky!H38</f>
        <v>0</v>
      </c>
      <c r="H206" s="466">
        <f>Statistiky!I38</f>
        <v>0</v>
      </c>
      <c r="I206" s="466">
        <f>Statistiky!J38</f>
        <v>0</v>
      </c>
    </row>
    <row r="207" spans="1:9" ht="14.25">
      <c r="A207" s="466">
        <f>Statistiky!B41</f>
        <v>0</v>
      </c>
      <c r="B207" s="466">
        <f>Statistiky!C41</f>
        <v>0</v>
      </c>
      <c r="C207" s="466">
        <f>Statistiky!D41</f>
        <v>0</v>
      </c>
      <c r="D207" s="466">
        <f>Statistiky!E41</f>
        <v>0</v>
      </c>
      <c r="E207" s="856">
        <f>Statistiky!F41</f>
        <v>0</v>
      </c>
      <c r="F207" s="466">
        <f>Statistiky!G41</f>
        <v>0</v>
      </c>
      <c r="G207" s="466">
        <f>Statistiky!H41</f>
        <v>0</v>
      </c>
      <c r="H207" s="466">
        <f>Statistiky!I41</f>
        <v>0</v>
      </c>
      <c r="I207" s="466">
        <f>Statistiky!J41</f>
        <v>0</v>
      </c>
    </row>
    <row r="208" spans="1:9" ht="14.25">
      <c r="A208" s="466">
        <f>Statistiky!B42</f>
        <v>0</v>
      </c>
      <c r="B208" s="466">
        <f>Statistiky!C42</f>
        <v>0</v>
      </c>
      <c r="C208" s="466">
        <f>Statistiky!D42</f>
        <v>0</v>
      </c>
      <c r="D208" s="466">
        <f>Statistiky!E42</f>
        <v>0</v>
      </c>
      <c r="E208" s="856">
        <f>Statistiky!F42</f>
        <v>0</v>
      </c>
      <c r="F208" s="466">
        <f>Statistiky!G42</f>
        <v>0</v>
      </c>
      <c r="G208" s="466">
        <f>Statistiky!H42</f>
        <v>0</v>
      </c>
      <c r="H208" s="466">
        <f>Statistiky!I42</f>
        <v>0</v>
      </c>
      <c r="I208" s="466">
        <f>Statistiky!J42</f>
        <v>0</v>
      </c>
    </row>
    <row r="209" spans="1:9" ht="14.25">
      <c r="A209" s="466" t="str">
        <f>Statistiky!B45</f>
        <v>Adámek</v>
      </c>
      <c r="B209" s="466" t="str">
        <f>Statistiky!C45</f>
        <v>Radek</v>
      </c>
      <c r="C209" s="466" t="str">
        <f>Statistiky!D45</f>
        <v>740610</v>
      </c>
      <c r="D209" s="466" t="str">
        <f>Statistiky!E45</f>
        <v>Choc</v>
      </c>
      <c r="E209" s="856" t="e">
        <f>Statistiky!F45</f>
        <v>#DIV/0!</v>
      </c>
      <c r="F209" s="466">
        <f>Statistiky!G45</f>
        <v>0</v>
      </c>
      <c r="G209" s="466">
        <f>Statistiky!H45</f>
        <v>0</v>
      </c>
      <c r="H209" s="466">
        <f>Statistiky!I45</f>
        <v>0</v>
      </c>
      <c r="I209" s="466">
        <f>Statistiky!J45</f>
        <v>0</v>
      </c>
    </row>
    <row r="210" spans="1:9" ht="14.25">
      <c r="A210" s="466" t="str">
        <f>Statistiky!B47</f>
        <v>Mimra</v>
      </c>
      <c r="B210" s="466" t="str">
        <f>Statistiky!C47</f>
        <v>Jan</v>
      </c>
      <c r="C210" s="466" t="str">
        <f>Statistiky!D47</f>
        <v>810512</v>
      </c>
      <c r="D210" s="466" t="str">
        <f>Statistiky!E47</f>
        <v>Choc</v>
      </c>
      <c r="E210" s="856">
        <f>Statistiky!F47</f>
        <v>0</v>
      </c>
      <c r="F210" s="466">
        <f>Statistiky!G47</f>
        <v>1</v>
      </c>
      <c r="G210" s="466">
        <f>Statistiky!H47</f>
        <v>0</v>
      </c>
      <c r="H210" s="466">
        <f>Statistiky!I47</f>
        <v>0</v>
      </c>
      <c r="I210" s="466">
        <f>Statistiky!J47</f>
        <v>0</v>
      </c>
    </row>
    <row r="211" spans="1:9" ht="14.25">
      <c r="A211" s="466" t="str">
        <f>Statistiky!B53</f>
        <v>Veselý</v>
      </c>
      <c r="B211" s="466" t="str">
        <f>Statistiky!C53</f>
        <v>Josef</v>
      </c>
      <c r="C211" s="466" t="str">
        <f>Statistiky!D53</f>
        <v>760929</v>
      </c>
      <c r="D211" s="466" t="str">
        <f>Statistiky!E53</f>
        <v>Choc</v>
      </c>
      <c r="E211" s="856" t="e">
        <f>Statistiky!F53</f>
        <v>#DIV/0!</v>
      </c>
      <c r="F211" s="466">
        <f>Statistiky!G53</f>
        <v>0</v>
      </c>
      <c r="G211" s="466">
        <f>Statistiky!H53</f>
        <v>0</v>
      </c>
      <c r="H211" s="466">
        <f>Statistiky!I53</f>
        <v>0</v>
      </c>
      <c r="I211" s="466">
        <f>Statistiky!J53</f>
        <v>0</v>
      </c>
    </row>
    <row r="212" spans="1:9" ht="14.25">
      <c r="A212" s="466" t="str">
        <f>Statistiky!B54</f>
        <v>Jelínek </v>
      </c>
      <c r="B212" s="466" t="str">
        <f>Statistiky!C54</f>
        <v>Petr</v>
      </c>
      <c r="C212" s="466" t="str">
        <f>Statistiky!D54</f>
        <v>830527</v>
      </c>
      <c r="D212" s="466" t="str">
        <f>Statistiky!E54</f>
        <v>Choc</v>
      </c>
      <c r="E212" s="856" t="e">
        <f>Statistiky!F54</f>
        <v>#DIV/0!</v>
      </c>
      <c r="F212" s="466">
        <f>Statistiky!G54</f>
        <v>0</v>
      </c>
      <c r="G212" s="466">
        <f>Statistiky!H54</f>
        <v>0</v>
      </c>
      <c r="H212" s="466">
        <f>Statistiky!I54</f>
        <v>0</v>
      </c>
      <c r="I212" s="466">
        <f>Statistiky!J54</f>
        <v>0</v>
      </c>
    </row>
    <row r="213" spans="1:9" ht="14.25">
      <c r="A213" s="466" t="str">
        <f>Statistiky!B55</f>
        <v>Šplíchal</v>
      </c>
      <c r="B213" s="466" t="str">
        <f>Statistiky!C55</f>
        <v>Martin</v>
      </c>
      <c r="C213" s="466" t="str">
        <f>Statistiky!D55</f>
        <v>940401</v>
      </c>
      <c r="D213" s="466" t="str">
        <f>Statistiky!E55</f>
        <v>Choc</v>
      </c>
      <c r="E213" s="856" t="e">
        <f>Statistiky!F55</f>
        <v>#DIV/0!</v>
      </c>
      <c r="F213" s="466">
        <f>Statistiky!G55</f>
        <v>0</v>
      </c>
      <c r="G213" s="466">
        <f>Statistiky!H55</f>
        <v>0</v>
      </c>
      <c r="H213" s="466">
        <f>Statistiky!I55</f>
        <v>0</v>
      </c>
      <c r="I213" s="466">
        <f>Statistiky!J55</f>
        <v>0</v>
      </c>
    </row>
    <row r="214" spans="1:9" ht="14.25">
      <c r="A214" s="466" t="str">
        <f>Statistiky!B56</f>
        <v>Jetmar </v>
      </c>
      <c r="B214" s="466" t="str">
        <f>Statistiky!C56</f>
        <v>Bořek</v>
      </c>
      <c r="C214" s="466" t="str">
        <f>Statistiky!D56</f>
        <v>890308</v>
      </c>
      <c r="D214" s="466" t="str">
        <f>Statistiky!E56</f>
        <v>Choc</v>
      </c>
      <c r="E214" s="856" t="e">
        <f>Statistiky!F56</f>
        <v>#DIV/0!</v>
      </c>
      <c r="F214" s="466">
        <f>Statistiky!G56</f>
        <v>0</v>
      </c>
      <c r="G214" s="466">
        <f>Statistiky!H56</f>
        <v>0</v>
      </c>
      <c r="H214" s="466">
        <f>Statistiky!I56</f>
        <v>0</v>
      </c>
      <c r="I214" s="466">
        <f>Statistiky!J56</f>
        <v>0</v>
      </c>
    </row>
    <row r="215" spans="1:9" ht="14.25">
      <c r="A215" s="466" t="str">
        <f>Statistiky!B58</f>
        <v>Půhoný</v>
      </c>
      <c r="B215" s="466" t="str">
        <f>Statistiky!C58</f>
        <v>Jiří</v>
      </c>
      <c r="C215" s="466" t="str">
        <f>Statistiky!D58</f>
        <v>920827</v>
      </c>
      <c r="D215" s="466" t="str">
        <f>Statistiky!E58</f>
        <v>Choc</v>
      </c>
      <c r="E215" s="856" t="e">
        <f>Statistiky!F58</f>
        <v>#DIV/0!</v>
      </c>
      <c r="F215" s="466">
        <f>Statistiky!G58</f>
        <v>0</v>
      </c>
      <c r="G215" s="466">
        <f>Statistiky!H58</f>
        <v>0</v>
      </c>
      <c r="H215" s="466">
        <f>Statistiky!I58</f>
        <v>0</v>
      </c>
      <c r="I215" s="466">
        <f>Statistiky!J58</f>
        <v>0</v>
      </c>
    </row>
    <row r="216" spans="1:9" ht="14.25">
      <c r="A216" s="466" t="str">
        <f>Statistiky!B59</f>
        <v>Sajdl</v>
      </c>
      <c r="B216" s="466" t="str">
        <f>Statistiky!C59</f>
        <v>Filip</v>
      </c>
      <c r="C216" s="466">
        <f>Statistiky!D59</f>
        <v>940209</v>
      </c>
      <c r="D216" s="466" t="str">
        <f>Statistiky!E59</f>
        <v>Choc</v>
      </c>
      <c r="E216" s="856" t="e">
        <f>Statistiky!F59</f>
        <v>#DIV/0!</v>
      </c>
      <c r="F216" s="466">
        <f>Statistiky!G59</f>
        <v>0</v>
      </c>
      <c r="G216" s="466">
        <f>Statistiky!H59</f>
        <v>0</v>
      </c>
      <c r="H216" s="466">
        <f>Statistiky!I59</f>
        <v>0</v>
      </c>
      <c r="I216" s="466">
        <f>Statistiky!J59</f>
        <v>0</v>
      </c>
    </row>
    <row r="217" spans="1:9" ht="14.25">
      <c r="A217" s="466" t="str">
        <f>Statistiky!B60</f>
        <v>Jetmar </v>
      </c>
      <c r="B217" s="466" t="str">
        <f>Statistiky!C60</f>
        <v>Jiří</v>
      </c>
      <c r="C217" s="466">
        <f>Statistiky!D60</f>
        <v>920614</v>
      </c>
      <c r="D217" s="466" t="str">
        <f>Statistiky!E60</f>
        <v>Choc</v>
      </c>
      <c r="E217" s="856" t="e">
        <f>Statistiky!F60</f>
        <v>#DIV/0!</v>
      </c>
      <c r="F217" s="466">
        <f>Statistiky!G60</f>
        <v>0</v>
      </c>
      <c r="G217" s="466">
        <f>Statistiky!H60</f>
        <v>0</v>
      </c>
      <c r="H217" s="466">
        <f>Statistiky!I60</f>
        <v>0</v>
      </c>
      <c r="I217" s="466">
        <f>Statistiky!J60</f>
        <v>0</v>
      </c>
    </row>
    <row r="218" spans="1:9" ht="14.25">
      <c r="A218" s="466" t="str">
        <f>Statistiky!B63</f>
        <v>Kučera</v>
      </c>
      <c r="B218" s="466" t="str">
        <f>Statistiky!C63</f>
        <v>Michal</v>
      </c>
      <c r="C218" s="466">
        <f>Statistiky!D63</f>
        <v>0</v>
      </c>
      <c r="D218" s="466" t="str">
        <f>Statistiky!E63</f>
        <v>Choc</v>
      </c>
      <c r="E218" s="856">
        <f>Statistiky!F63</f>
        <v>0</v>
      </c>
      <c r="F218" s="466">
        <f>Statistiky!G63</f>
        <v>1</v>
      </c>
      <c r="G218" s="466">
        <f>Statistiky!H63</f>
        <v>0</v>
      </c>
      <c r="H218" s="466">
        <f>Statistiky!I63</f>
        <v>0</v>
      </c>
      <c r="I218" s="466">
        <f>Statistiky!J63</f>
        <v>0</v>
      </c>
    </row>
    <row r="219" spans="1:9" ht="14.25">
      <c r="A219" s="466">
        <f>Statistiky!B68</f>
        <v>0</v>
      </c>
      <c r="B219" s="466">
        <f>Statistiky!C68</f>
        <v>0</v>
      </c>
      <c r="C219" s="466">
        <f>Statistiky!D68</f>
        <v>0</v>
      </c>
      <c r="D219" s="466">
        <f>Statistiky!E68</f>
        <v>0</v>
      </c>
      <c r="E219" s="856">
        <f>Statistiky!F68</f>
        <v>0</v>
      </c>
      <c r="F219" s="466">
        <f>Statistiky!G68</f>
        <v>0</v>
      </c>
      <c r="G219" s="466">
        <f>Statistiky!H68</f>
        <v>0</v>
      </c>
      <c r="H219" s="466">
        <f>Statistiky!I68</f>
        <v>0</v>
      </c>
      <c r="I219" s="466">
        <f>Statistiky!J68</f>
        <v>0</v>
      </c>
    </row>
    <row r="220" spans="1:9" ht="14.25">
      <c r="A220" s="466" t="str">
        <f>Statistiky!B70</f>
        <v>Vičar</v>
      </c>
      <c r="B220" s="466" t="str">
        <f>Statistiky!C70</f>
        <v>Matěj</v>
      </c>
      <c r="C220" s="466">
        <f>Statistiky!D70</f>
        <v>920424</v>
      </c>
      <c r="D220" s="466" t="str">
        <f>Statistiky!E70</f>
        <v>Hki</v>
      </c>
      <c r="E220" s="856" t="e">
        <f>Statistiky!F70</f>
        <v>#DIV/0!</v>
      </c>
      <c r="F220" s="466">
        <f>Statistiky!G70</f>
        <v>0</v>
      </c>
      <c r="G220" s="466">
        <f>Statistiky!H70</f>
        <v>0</v>
      </c>
      <c r="H220" s="466">
        <f>Statistiky!I70</f>
        <v>0</v>
      </c>
      <c r="I220" s="466">
        <f>Statistiky!J70</f>
        <v>0</v>
      </c>
    </row>
    <row r="221" spans="1:9" ht="14.25">
      <c r="A221" s="466" t="str">
        <f>Statistiky!B71</f>
        <v>Obst</v>
      </c>
      <c r="B221" s="466" t="str">
        <f>Statistiky!C71</f>
        <v>Jan</v>
      </c>
      <c r="C221" s="466">
        <f>Statistiky!D71</f>
        <v>890910</v>
      </c>
      <c r="D221" s="466" t="str">
        <f>Statistiky!E71</f>
        <v>Hki</v>
      </c>
      <c r="E221" s="856" t="e">
        <f>Statistiky!F71</f>
        <v>#DIV/0!</v>
      </c>
      <c r="F221" s="466">
        <f>Statistiky!G71</f>
        <v>0</v>
      </c>
      <c r="G221" s="466">
        <f>Statistiky!H71</f>
        <v>0</v>
      </c>
      <c r="H221" s="466">
        <f>Statistiky!I71</f>
        <v>0</v>
      </c>
      <c r="I221" s="466">
        <f>Statistiky!J71</f>
        <v>0</v>
      </c>
    </row>
    <row r="222" spans="1:9" ht="14.25">
      <c r="A222" s="466" t="str">
        <f>Statistiky!B78</f>
        <v>Kovář</v>
      </c>
      <c r="B222" s="466" t="str">
        <f>Statistiky!C78</f>
        <v>Petr</v>
      </c>
      <c r="C222" s="466">
        <f>Statistiky!D78</f>
        <v>640911</v>
      </c>
      <c r="D222" s="466" t="str">
        <f>Statistiky!E78</f>
        <v>Hki</v>
      </c>
      <c r="E222" s="856" t="e">
        <f>Statistiky!F78</f>
        <v>#DIV/0!</v>
      </c>
      <c r="F222" s="466">
        <f>Statistiky!G78</f>
        <v>0</v>
      </c>
      <c r="G222" s="466">
        <f>Statistiky!H78</f>
        <v>0</v>
      </c>
      <c r="H222" s="466">
        <f>Statistiky!I78</f>
        <v>0</v>
      </c>
      <c r="I222" s="466">
        <f>Statistiky!J78</f>
        <v>0</v>
      </c>
    </row>
    <row r="223" spans="1:9" ht="14.25">
      <c r="A223" s="466">
        <f>Statistiky!B92</f>
        <v>0</v>
      </c>
      <c r="B223" s="466">
        <f>Statistiky!C92</f>
        <v>0</v>
      </c>
      <c r="C223" s="466">
        <f>Statistiky!D92</f>
        <v>0</v>
      </c>
      <c r="D223" s="466" t="str">
        <f>Statistiky!E92</f>
        <v>tresHKi</v>
      </c>
      <c r="E223" s="856">
        <f>Statistiky!F92</f>
        <v>0</v>
      </c>
      <c r="F223" s="466">
        <f>Statistiky!G92</f>
        <v>10</v>
      </c>
      <c r="G223" s="466">
        <f>Statistiky!H92</f>
        <v>42</v>
      </c>
      <c r="H223" s="466">
        <f>Statistiky!I92</f>
        <v>0</v>
      </c>
      <c r="I223" s="466">
        <f>Statistiky!J92</f>
        <v>0</v>
      </c>
    </row>
    <row r="224" spans="1:9" ht="14.25">
      <c r="A224" s="466">
        <f>Statistiky!B93</f>
        <v>0</v>
      </c>
      <c r="B224" s="466">
        <f>Statistiky!C93</f>
        <v>0</v>
      </c>
      <c r="C224" s="466">
        <f>Statistiky!D93</f>
        <v>0</v>
      </c>
      <c r="D224" s="466">
        <f>Statistiky!E93</f>
        <v>0</v>
      </c>
      <c r="E224" s="856">
        <f>Statistiky!F93</f>
        <v>0</v>
      </c>
      <c r="F224" s="466">
        <f>Statistiky!G93</f>
        <v>0</v>
      </c>
      <c r="G224" s="466">
        <f>Statistiky!H93</f>
        <v>0</v>
      </c>
      <c r="H224" s="466">
        <f>Statistiky!I93</f>
        <v>0</v>
      </c>
      <c r="I224" s="466">
        <f>Statistiky!J93</f>
        <v>0</v>
      </c>
    </row>
    <row r="225" spans="1:9" ht="14.25">
      <c r="A225" s="466">
        <f>Statistiky!B94</f>
        <v>0</v>
      </c>
      <c r="B225" s="466">
        <f>Statistiky!C94</f>
        <v>0</v>
      </c>
      <c r="C225" s="466">
        <f>Statistiky!D94</f>
        <v>0</v>
      </c>
      <c r="D225" s="466">
        <f>Statistiky!E94</f>
        <v>0</v>
      </c>
      <c r="E225" s="856">
        <f>Statistiky!F94</f>
        <v>0</v>
      </c>
      <c r="F225" s="466">
        <f>Statistiky!G94</f>
        <v>0</v>
      </c>
      <c r="G225" s="466">
        <f>Statistiky!H94</f>
        <v>0</v>
      </c>
      <c r="H225" s="466">
        <f>Statistiky!I94</f>
        <v>0</v>
      </c>
      <c r="I225" s="466">
        <f>Statistiky!J94</f>
        <v>0</v>
      </c>
    </row>
    <row r="226" spans="1:9" ht="14.25">
      <c r="A226" s="466" t="str">
        <f>Statistiky!B99</f>
        <v>Novák</v>
      </c>
      <c r="B226" s="466" t="str">
        <f>Statistiky!C99</f>
        <v>Radek</v>
      </c>
      <c r="C226" s="466">
        <f>Statistiky!D99</f>
        <v>880722</v>
      </c>
      <c r="D226" s="466" t="str">
        <f>Statistiky!E99</f>
        <v>HEA</v>
      </c>
      <c r="E226" s="856" t="e">
        <f>Statistiky!F99</f>
        <v>#DIV/0!</v>
      </c>
      <c r="F226" s="466">
        <f>Statistiky!G99</f>
        <v>0</v>
      </c>
      <c r="G226" s="466">
        <f>Statistiky!H99</f>
        <v>0</v>
      </c>
      <c r="H226" s="466">
        <f>Statistiky!I99</f>
        <v>0</v>
      </c>
      <c r="I226" s="466">
        <f>Statistiky!J99</f>
        <v>0</v>
      </c>
    </row>
    <row r="227" spans="1:9" ht="14.25">
      <c r="A227" s="466" t="str">
        <f>Statistiky!B103</f>
        <v>Ohnutek</v>
      </c>
      <c r="B227" s="466" t="str">
        <f>Statistiky!C103</f>
        <v>David</v>
      </c>
      <c r="C227" s="466">
        <f>Statistiky!D103</f>
        <v>0</v>
      </c>
      <c r="D227" s="466" t="str">
        <f>Statistiky!E103</f>
        <v>HEA</v>
      </c>
      <c r="E227" s="856" t="e">
        <f>Statistiky!F103</f>
        <v>#DIV/0!</v>
      </c>
      <c r="F227" s="466">
        <f>Statistiky!G103</f>
        <v>0</v>
      </c>
      <c r="G227" s="466">
        <f>Statistiky!H103</f>
        <v>0</v>
      </c>
      <c r="H227" s="466">
        <f>Statistiky!I103</f>
        <v>0</v>
      </c>
      <c r="I227" s="466">
        <f>Statistiky!J103</f>
        <v>0</v>
      </c>
    </row>
    <row r="228" spans="1:9" ht="14.25">
      <c r="A228" s="466">
        <f>Statistiky!B118</f>
        <v>0</v>
      </c>
      <c r="B228" s="466">
        <f>Statistiky!C118</f>
        <v>0</v>
      </c>
      <c r="C228" s="466">
        <f>Statistiky!D118</f>
        <v>0</v>
      </c>
      <c r="D228" s="466" t="str">
        <f>Statistiky!E118</f>
        <v>tresHEA</v>
      </c>
      <c r="E228" s="856">
        <f>Statistiky!F118</f>
        <v>0</v>
      </c>
      <c r="F228" s="466">
        <f>Statistiky!G118</f>
        <v>9</v>
      </c>
      <c r="G228" s="466">
        <f>Statistiky!H118</f>
        <v>76</v>
      </c>
      <c r="H228" s="466">
        <f>Statistiky!I118</f>
        <v>0</v>
      </c>
      <c r="I228" s="466">
        <f>Statistiky!J118</f>
        <v>0</v>
      </c>
    </row>
    <row r="229" spans="1:9" ht="14.25">
      <c r="A229" s="466">
        <f>Statistiky!B119</f>
        <v>0</v>
      </c>
      <c r="B229" s="466">
        <f>Statistiky!C119</f>
        <v>0</v>
      </c>
      <c r="C229" s="466">
        <f>Statistiky!D119</f>
        <v>0</v>
      </c>
      <c r="D229" s="466">
        <f>Statistiky!E119</f>
        <v>0</v>
      </c>
      <c r="E229" s="856">
        <f>Statistiky!F119</f>
        <v>0</v>
      </c>
      <c r="F229" s="466">
        <f>Statistiky!G119</f>
        <v>0</v>
      </c>
      <c r="G229" s="466">
        <f>Statistiky!H119</f>
        <v>0</v>
      </c>
      <c r="H229" s="466">
        <f>Statistiky!I119</f>
        <v>0</v>
      </c>
      <c r="I229" s="466">
        <f>Statistiky!J119</f>
        <v>0</v>
      </c>
    </row>
    <row r="230" spans="1:9" ht="14.25">
      <c r="A230" s="466" t="str">
        <f>Statistiky!B129</f>
        <v>Cink</v>
      </c>
      <c r="B230" s="466" t="str">
        <f>Statistiky!C129</f>
        <v>Vladislav</v>
      </c>
      <c r="C230" s="466">
        <f>Statistiky!D129</f>
        <v>0</v>
      </c>
      <c r="D230" s="466" t="str">
        <f>Statistiky!E129</f>
        <v>JZD</v>
      </c>
      <c r="E230" s="856">
        <f>Statistiky!F129</f>
        <v>0</v>
      </c>
      <c r="F230" s="466">
        <f>Statistiky!G129</f>
        <v>1</v>
      </c>
      <c r="G230" s="466">
        <f>Statistiky!H129</f>
        <v>0</v>
      </c>
      <c r="H230" s="466">
        <f>Statistiky!I129</f>
        <v>0</v>
      </c>
      <c r="I230" s="466">
        <f>Statistiky!J129</f>
        <v>0</v>
      </c>
    </row>
    <row r="231" spans="1:9" ht="14.25">
      <c r="A231" s="466" t="str">
        <f>Statistiky!B131</f>
        <v>Čada</v>
      </c>
      <c r="B231" s="466" t="str">
        <f>Statistiky!C131</f>
        <v>Jakub</v>
      </c>
      <c r="C231" s="466">
        <f>Statistiky!D131</f>
        <v>0</v>
      </c>
      <c r="D231" s="466" t="str">
        <f>Statistiky!E131</f>
        <v>HJZD</v>
      </c>
      <c r="E231" s="856">
        <f>Statistiky!F131</f>
        <v>0</v>
      </c>
      <c r="F231" s="466">
        <f>Statistiky!G131</f>
        <v>1</v>
      </c>
      <c r="G231" s="466">
        <f>Statistiky!H131</f>
        <v>0</v>
      </c>
      <c r="H231" s="466">
        <f>Statistiky!I131</f>
        <v>0</v>
      </c>
      <c r="I231" s="466">
        <f>Statistiky!J131</f>
        <v>0</v>
      </c>
    </row>
    <row r="232" spans="1:9" ht="14.25">
      <c r="A232" s="466">
        <f>Statistiky!B136</f>
        <v>0</v>
      </c>
      <c r="B232" s="466">
        <f>Statistiky!C136</f>
        <v>0</v>
      </c>
      <c r="C232" s="466">
        <f>Statistiky!D136</f>
        <v>0</v>
      </c>
      <c r="D232" s="466">
        <f>Statistiky!E136</f>
        <v>0</v>
      </c>
      <c r="E232" s="856">
        <f>Statistiky!F136</f>
        <v>0</v>
      </c>
      <c r="F232" s="466">
        <f>Statistiky!G136</f>
        <v>0</v>
      </c>
      <c r="G232" s="466">
        <f>Statistiky!H136</f>
        <v>0</v>
      </c>
      <c r="H232" s="466">
        <f>Statistiky!I136</f>
        <v>0</v>
      </c>
      <c r="I232" s="466">
        <f>Statistiky!J136</f>
        <v>0</v>
      </c>
    </row>
    <row r="233" spans="1:9" ht="14.25">
      <c r="A233" s="466">
        <f>Statistiky!B137</f>
        <v>0</v>
      </c>
      <c r="B233" s="466">
        <f>Statistiky!C137</f>
        <v>0</v>
      </c>
      <c r="C233" s="466">
        <f>Statistiky!D137</f>
        <v>0</v>
      </c>
      <c r="D233" s="466">
        <f>Statistiky!E137</f>
        <v>0</v>
      </c>
      <c r="E233" s="856">
        <f>Statistiky!F137</f>
        <v>0</v>
      </c>
      <c r="F233" s="466">
        <f>Statistiky!G137</f>
        <v>0</v>
      </c>
      <c r="G233" s="466">
        <f>Statistiky!H137</f>
        <v>0</v>
      </c>
      <c r="H233" s="466">
        <f>Statistiky!I137</f>
        <v>0</v>
      </c>
      <c r="I233" s="466">
        <f>Statistiky!J137</f>
        <v>0</v>
      </c>
    </row>
    <row r="234" spans="1:9" ht="14.25">
      <c r="A234" s="466" t="str">
        <f>Statistiky!B142</f>
        <v>Brožek</v>
      </c>
      <c r="B234" s="466" t="str">
        <f>Statistiky!C142</f>
        <v>Martin</v>
      </c>
      <c r="C234" s="466">
        <f>Statistiky!D142</f>
        <v>871001</v>
      </c>
      <c r="D234" s="466" t="str">
        <f>Statistiky!E142</f>
        <v>STI</v>
      </c>
      <c r="E234" s="856" t="e">
        <f>Statistiky!F142</f>
        <v>#DIV/0!</v>
      </c>
      <c r="F234" s="466">
        <f>Statistiky!G142</f>
        <v>0</v>
      </c>
      <c r="G234" s="466">
        <f>Statistiky!H142</f>
        <v>0</v>
      </c>
      <c r="H234" s="466">
        <f>Statistiky!I142</f>
        <v>0</v>
      </c>
      <c r="I234" s="466">
        <f>Statistiky!J142</f>
        <v>0</v>
      </c>
    </row>
    <row r="235" spans="1:9" ht="14.25">
      <c r="A235" s="466" t="str">
        <f>Statistiky!B148</f>
        <v>Zářecký</v>
      </c>
      <c r="B235" s="466" t="str">
        <f>Statistiky!C148</f>
        <v>Jaroslav</v>
      </c>
      <c r="C235" s="466">
        <f>Statistiky!D148</f>
        <v>710321</v>
      </c>
      <c r="D235" s="466" t="str">
        <f>Statistiky!E148</f>
        <v>STI</v>
      </c>
      <c r="E235" s="856" t="e">
        <f>Statistiky!F148</f>
        <v>#DIV/0!</v>
      </c>
      <c r="F235" s="466">
        <f>Statistiky!G148</f>
        <v>0</v>
      </c>
      <c r="G235" s="466">
        <f>Statistiky!H148</f>
        <v>0</v>
      </c>
      <c r="H235" s="466">
        <f>Statistiky!I148</f>
        <v>0</v>
      </c>
      <c r="I235" s="466">
        <f>Statistiky!J148</f>
        <v>0</v>
      </c>
    </row>
    <row r="236" spans="1:9" ht="14.25">
      <c r="A236" s="466" t="str">
        <f>Statistiky!B150</f>
        <v>Balázs</v>
      </c>
      <c r="B236" s="466" t="str">
        <f>Statistiky!C150</f>
        <v>David</v>
      </c>
      <c r="C236" s="466">
        <f>Statistiky!D150</f>
        <v>740407</v>
      </c>
      <c r="D236" s="466" t="str">
        <f>Statistiky!E150</f>
        <v>STI</v>
      </c>
      <c r="E236" s="856" t="e">
        <f>Statistiky!F150</f>
        <v>#DIV/0!</v>
      </c>
      <c r="F236" s="466">
        <f>Statistiky!G150</f>
        <v>0</v>
      </c>
      <c r="G236" s="466">
        <f>Statistiky!H150</f>
        <v>0</v>
      </c>
      <c r="H236" s="466">
        <f>Statistiky!I150</f>
        <v>0</v>
      </c>
      <c r="I236" s="466">
        <f>Statistiky!J150</f>
        <v>0</v>
      </c>
    </row>
    <row r="237" spans="1:9" ht="14.25">
      <c r="A237" s="466" t="str">
        <f>Statistiky!B151</f>
        <v>Brožek ml.</v>
      </c>
      <c r="B237" s="466" t="str">
        <f>Statistiky!C151</f>
        <v>David</v>
      </c>
      <c r="C237" s="466">
        <f>Statistiky!D151</f>
        <v>40513</v>
      </c>
      <c r="D237" s="466" t="str">
        <f>Statistiky!E151</f>
        <v>STI</v>
      </c>
      <c r="E237" s="856">
        <f>Statistiky!F151</f>
        <v>0</v>
      </c>
      <c r="F237" s="466">
        <f>Statistiky!G151</f>
        <v>1</v>
      </c>
      <c r="G237" s="466">
        <f>Statistiky!H151</f>
        <v>0</v>
      </c>
      <c r="H237" s="466">
        <f>Statistiky!I151</f>
        <v>0</v>
      </c>
      <c r="I237" s="466">
        <f>Statistiky!J151</f>
        <v>0</v>
      </c>
    </row>
    <row r="238" spans="1:9" ht="14.25">
      <c r="A238" s="466" t="str">
        <f>Statistiky!B154</f>
        <v>Resler</v>
      </c>
      <c r="B238" s="466" t="str">
        <f>Statistiky!C154</f>
        <v>Miroslav</v>
      </c>
      <c r="C238" s="466">
        <f>Statistiky!D154</f>
        <v>680305</v>
      </c>
      <c r="D238" s="466" t="str">
        <f>Statistiky!E154</f>
        <v>STI</v>
      </c>
      <c r="E238" s="856" t="e">
        <f>Statistiky!F154</f>
        <v>#DIV/0!</v>
      </c>
      <c r="F238" s="466">
        <f>Statistiky!G154</f>
        <v>0</v>
      </c>
      <c r="G238" s="466">
        <f>Statistiky!H154</f>
        <v>0</v>
      </c>
      <c r="H238" s="466">
        <f>Statistiky!I154</f>
        <v>0</v>
      </c>
      <c r="I238" s="466">
        <f>Statistiky!J154</f>
        <v>0</v>
      </c>
    </row>
    <row r="239" spans="1:9" ht="14.25">
      <c r="A239" s="466">
        <f>Statistiky!B161</f>
        <v>0</v>
      </c>
      <c r="B239" s="466">
        <f>Statistiky!C161</f>
        <v>0</v>
      </c>
      <c r="C239" s="466">
        <f>Statistiky!D161</f>
        <v>0</v>
      </c>
      <c r="D239" s="466">
        <f>Statistiky!E161</f>
        <v>0</v>
      </c>
      <c r="E239" s="856">
        <f>Statistiky!F161</f>
        <v>0</v>
      </c>
      <c r="F239" s="466">
        <f>Statistiky!G161</f>
        <v>0</v>
      </c>
      <c r="G239" s="466">
        <f>Statistiky!H161</f>
        <v>0</v>
      </c>
      <c r="H239" s="466">
        <f>Statistiky!I161</f>
        <v>0</v>
      </c>
      <c r="I239" s="466">
        <f>Statistiky!J161</f>
        <v>0</v>
      </c>
    </row>
    <row r="240" spans="1:9" ht="14.25">
      <c r="A240" s="466">
        <f>Statistiky!B162</f>
        <v>0</v>
      </c>
      <c r="B240" s="466">
        <f>Statistiky!C162</f>
        <v>0</v>
      </c>
      <c r="C240" s="466">
        <f>Statistiky!D162</f>
        <v>0</v>
      </c>
      <c r="D240" s="466">
        <f>Statistiky!E162</f>
        <v>0</v>
      </c>
      <c r="E240" s="856">
        <f>Statistiky!F162</f>
        <v>0</v>
      </c>
      <c r="F240" s="466">
        <f>Statistiky!G162</f>
        <v>0</v>
      </c>
      <c r="G240" s="466">
        <f>Statistiky!H162</f>
        <v>0</v>
      </c>
      <c r="H240" s="466">
        <f>Statistiky!I162</f>
        <v>0</v>
      </c>
      <c r="I240" s="466">
        <f>Statistiky!J162</f>
        <v>0</v>
      </c>
    </row>
    <row r="241" spans="1:9" ht="14.25">
      <c r="A241" s="466">
        <f>Statistiky!B176</f>
        <v>0</v>
      </c>
      <c r="B241" s="466">
        <f>Statistiky!C176</f>
        <v>0</v>
      </c>
      <c r="C241" s="466">
        <f>Statistiky!D176</f>
        <v>0</v>
      </c>
      <c r="D241" s="466" t="str">
        <f>Statistiky!E176</f>
        <v>Help</v>
      </c>
      <c r="E241" s="856" t="e">
        <f>Statistiky!F176</f>
        <v>#DIV/0!</v>
      </c>
      <c r="F241" s="466">
        <f>Statistiky!G176</f>
        <v>0</v>
      </c>
      <c r="G241" s="466">
        <f>Statistiky!H176</f>
        <v>0</v>
      </c>
      <c r="H241" s="466">
        <f>Statistiky!I176</f>
        <v>0</v>
      </c>
      <c r="I241" s="466">
        <f>Statistiky!J176</f>
        <v>0</v>
      </c>
    </row>
    <row r="242" spans="1:9" ht="14.25">
      <c r="A242" s="466">
        <f>Statistiky!B177</f>
        <v>0</v>
      </c>
      <c r="B242" s="466">
        <f>Statistiky!C177</f>
        <v>0</v>
      </c>
      <c r="C242" s="466">
        <f>Statistiky!D177</f>
        <v>0</v>
      </c>
      <c r="D242" s="466" t="str">
        <f>Statistiky!E177</f>
        <v>Help</v>
      </c>
      <c r="E242" s="856" t="e">
        <f>Statistiky!F177</f>
        <v>#DIV/0!</v>
      </c>
      <c r="F242" s="466">
        <f>Statistiky!G177</f>
        <v>0</v>
      </c>
      <c r="G242" s="466">
        <f>Statistiky!H177</f>
        <v>0</v>
      </c>
      <c r="H242" s="466">
        <f>Statistiky!I177</f>
        <v>0</v>
      </c>
      <c r="I242" s="466">
        <f>Statistiky!J177</f>
        <v>0</v>
      </c>
    </row>
    <row r="243" spans="1:9" ht="14.25">
      <c r="A243" s="466">
        <f>Statistiky!B178</f>
        <v>0</v>
      </c>
      <c r="B243" s="466">
        <f>Statistiky!C178</f>
        <v>0</v>
      </c>
      <c r="C243" s="466">
        <f>Statistiky!D178</f>
        <v>0</v>
      </c>
      <c r="D243" s="466" t="str">
        <f>Statistiky!E178</f>
        <v>Help</v>
      </c>
      <c r="E243" s="856" t="e">
        <f>Statistiky!F178</f>
        <v>#DIV/0!</v>
      </c>
      <c r="F243" s="466">
        <f>Statistiky!G178</f>
        <v>0</v>
      </c>
      <c r="G243" s="466">
        <f>Statistiky!H178</f>
        <v>0</v>
      </c>
      <c r="H243" s="466">
        <f>Statistiky!I178</f>
        <v>0</v>
      </c>
      <c r="I243" s="466">
        <f>Statistiky!J178</f>
        <v>0</v>
      </c>
    </row>
    <row r="244" spans="1:9" ht="14.25">
      <c r="A244" s="466">
        <f>Statistiky!B181</f>
        <v>0</v>
      </c>
      <c r="B244" s="466">
        <f>Statistiky!C181</f>
        <v>0</v>
      </c>
      <c r="C244" s="466">
        <f>Statistiky!D181</f>
        <v>0</v>
      </c>
      <c r="D244" s="466" t="str">
        <f>Statistiky!E181</f>
        <v>Help</v>
      </c>
      <c r="E244" s="856" t="e">
        <f>Statistiky!F181</f>
        <v>#DIV/0!</v>
      </c>
      <c r="F244" s="466">
        <f>Statistiky!G181</f>
        <v>0</v>
      </c>
      <c r="G244" s="466">
        <f>Statistiky!H181</f>
        <v>0</v>
      </c>
      <c r="H244" s="466">
        <f>Statistiky!I181</f>
        <v>0</v>
      </c>
      <c r="I244" s="466">
        <f>Statistiky!J181</f>
        <v>0</v>
      </c>
    </row>
    <row r="245" spans="1:9" ht="14.25">
      <c r="A245" s="466">
        <f>Statistiky!B185</f>
        <v>0</v>
      </c>
      <c r="B245" s="466">
        <f>Statistiky!C185</f>
        <v>0</v>
      </c>
      <c r="C245" s="466">
        <f>Statistiky!D185</f>
        <v>0</v>
      </c>
      <c r="D245" s="466">
        <f>Statistiky!E185</f>
        <v>0</v>
      </c>
      <c r="E245" s="856">
        <f>Statistiky!F185</f>
        <v>0</v>
      </c>
      <c r="F245" s="466">
        <f>Statistiky!G185</f>
        <v>0</v>
      </c>
      <c r="G245" s="466">
        <f>Statistiky!H185</f>
        <v>0</v>
      </c>
      <c r="H245" s="466">
        <f>Statistiky!I185</f>
        <v>0</v>
      </c>
      <c r="I245" s="466">
        <f>Statistiky!J185</f>
        <v>0</v>
      </c>
    </row>
    <row r="246" spans="1:9" ht="14.25">
      <c r="A246" s="466">
        <f>Statistiky!B186</f>
        <v>0</v>
      </c>
      <c r="B246" s="466">
        <f>Statistiky!C186</f>
        <v>0</v>
      </c>
      <c r="C246" s="466">
        <f>Statistiky!D186</f>
        <v>0</v>
      </c>
      <c r="D246" s="466">
        <f>Statistiky!E186</f>
        <v>0</v>
      </c>
      <c r="E246" s="856">
        <f>Statistiky!F186</f>
        <v>0</v>
      </c>
      <c r="F246" s="466">
        <f>Statistiky!G186</f>
        <v>0</v>
      </c>
      <c r="G246" s="466">
        <f>Statistiky!H186</f>
        <v>0</v>
      </c>
      <c r="H246" s="466">
        <f>Statistiky!I186</f>
        <v>0</v>
      </c>
      <c r="I246" s="466">
        <f>Statistiky!J186</f>
        <v>0</v>
      </c>
    </row>
    <row r="247" spans="1:9" ht="14.25">
      <c r="A247" s="466" t="str">
        <f>Statistiky!B197</f>
        <v>Šulc</v>
      </c>
      <c r="B247" s="466" t="str">
        <f>Statistiky!C197</f>
        <v>Petr</v>
      </c>
      <c r="C247" s="466">
        <f>Statistiky!D197</f>
        <v>950511</v>
      </c>
      <c r="D247" s="466" t="str">
        <f>Statistiky!E197</f>
        <v>Kap</v>
      </c>
      <c r="E247" s="856" t="e">
        <f>Statistiky!F197</f>
        <v>#DIV/0!</v>
      </c>
      <c r="F247" s="466">
        <f>Statistiky!G197</f>
        <v>0</v>
      </c>
      <c r="G247" s="466">
        <f>Statistiky!H197</f>
        <v>0</v>
      </c>
      <c r="H247" s="466">
        <f>Statistiky!I197</f>
        <v>0</v>
      </c>
      <c r="I247" s="466">
        <f>Statistiky!J197</f>
        <v>0</v>
      </c>
    </row>
    <row r="248" spans="1:9" ht="14.25">
      <c r="A248" s="466" t="str">
        <f>Statistiky!B201</f>
        <v>Janďourek</v>
      </c>
      <c r="B248" s="466" t="str">
        <f>Statistiky!C201</f>
        <v>Leoš</v>
      </c>
      <c r="C248" s="466">
        <f>Statistiky!D201</f>
        <v>870812</v>
      </c>
      <c r="D248" s="466" t="str">
        <f>Statistiky!E201</f>
        <v>Kap</v>
      </c>
      <c r="E248" s="856">
        <f>Statistiky!F201</f>
        <v>0</v>
      </c>
      <c r="F248" s="466">
        <f>Statistiky!G201</f>
        <v>1</v>
      </c>
      <c r="G248" s="466">
        <f>Statistiky!H201</f>
        <v>0</v>
      </c>
      <c r="H248" s="466">
        <f>Statistiky!I201</f>
        <v>0</v>
      </c>
      <c r="I248" s="466">
        <f>Statistiky!J201</f>
        <v>0</v>
      </c>
    </row>
    <row r="249" spans="1:9" ht="14.25">
      <c r="A249" s="466" t="str">
        <f>Statistiky!B203</f>
        <v>Babák</v>
      </c>
      <c r="B249" s="466" t="str">
        <f>Statistiky!C203</f>
        <v>David</v>
      </c>
      <c r="C249" s="466">
        <f>Statistiky!D203</f>
        <v>0</v>
      </c>
      <c r="D249" s="466" t="str">
        <f>Statistiky!E203</f>
        <v>HKap</v>
      </c>
      <c r="E249" s="856">
        <f>Statistiky!F203</f>
        <v>0</v>
      </c>
      <c r="F249" s="466">
        <f>Statistiky!G203</f>
        <v>1</v>
      </c>
      <c r="G249" s="466">
        <f>Statistiky!H203</f>
        <v>0</v>
      </c>
      <c r="H249" s="466">
        <f>Statistiky!I203</f>
        <v>0</v>
      </c>
      <c r="I249" s="466">
        <f>Statistiky!J203</f>
        <v>0</v>
      </c>
    </row>
    <row r="250" spans="1:9" ht="14.25">
      <c r="A250" s="466" t="str">
        <f>Statistiky!B204</f>
        <v>Čada</v>
      </c>
      <c r="B250" s="466" t="str">
        <f>Statistiky!C204</f>
        <v>Jakub</v>
      </c>
      <c r="C250" s="466">
        <f>Statistiky!D204</f>
        <v>0</v>
      </c>
      <c r="D250" s="466" t="str">
        <f>Statistiky!E204</f>
        <v>HKap</v>
      </c>
      <c r="E250" s="856">
        <f>Statistiky!F204</f>
        <v>0</v>
      </c>
      <c r="F250" s="466">
        <f>Statistiky!G204</f>
        <v>1</v>
      </c>
      <c r="G250" s="466">
        <f>Statistiky!H204</f>
        <v>0</v>
      </c>
      <c r="H250" s="466">
        <f>Statistiky!I204</f>
        <v>0</v>
      </c>
      <c r="I250" s="466">
        <f>Statistiky!J204</f>
        <v>0</v>
      </c>
    </row>
    <row r="251" spans="1:9" ht="14.25">
      <c r="A251" s="466">
        <f>Statistiky!B205</f>
        <v>0</v>
      </c>
      <c r="B251" s="466">
        <f>Statistiky!C205</f>
        <v>0</v>
      </c>
      <c r="C251" s="466">
        <f>Statistiky!D205</f>
        <v>0</v>
      </c>
      <c r="D251" s="466" t="str">
        <f>Statistiky!E205</f>
        <v>Kap</v>
      </c>
      <c r="E251" s="856" t="e">
        <f>Statistiky!F205</f>
        <v>#DIV/0!</v>
      </c>
      <c r="F251" s="466">
        <f>Statistiky!G205</f>
        <v>0</v>
      </c>
      <c r="G251" s="466">
        <f>Statistiky!H205</f>
        <v>0</v>
      </c>
      <c r="H251" s="466">
        <f>Statistiky!I205</f>
        <v>0</v>
      </c>
      <c r="I251" s="466">
        <f>Statistiky!J205</f>
        <v>0</v>
      </c>
    </row>
    <row r="252" spans="1:9" ht="14.25">
      <c r="A252" s="466">
        <f>Statistiky!B206</f>
        <v>0</v>
      </c>
      <c r="B252" s="466">
        <f>Statistiky!C206</f>
        <v>0</v>
      </c>
      <c r="C252" s="466">
        <f>Statistiky!D206</f>
        <v>0</v>
      </c>
      <c r="D252" s="466" t="str">
        <f>Statistiky!E206</f>
        <v>Kap</v>
      </c>
      <c r="E252" s="856" t="e">
        <f>Statistiky!F206</f>
        <v>#DIV/0!</v>
      </c>
      <c r="F252" s="466">
        <f>Statistiky!G206</f>
        <v>0</v>
      </c>
      <c r="G252" s="466">
        <f>Statistiky!H206</f>
        <v>0</v>
      </c>
      <c r="H252" s="466">
        <f>Statistiky!I206</f>
        <v>0</v>
      </c>
      <c r="I252" s="466">
        <f>Statistiky!J206</f>
        <v>0</v>
      </c>
    </row>
    <row r="253" spans="1:9" ht="14.25">
      <c r="A253" s="466">
        <f>Statistiky!B209</f>
        <v>0</v>
      </c>
      <c r="B253" s="466">
        <f>Statistiky!C209</f>
        <v>0</v>
      </c>
      <c r="C253" s="466">
        <f>Statistiky!D209</f>
        <v>0</v>
      </c>
      <c r="D253" s="466">
        <f>Statistiky!E209</f>
        <v>0</v>
      </c>
      <c r="E253" s="856">
        <f>Statistiky!F209</f>
        <v>0</v>
      </c>
      <c r="F253" s="466">
        <f>Statistiky!G209</f>
        <v>0</v>
      </c>
      <c r="G253" s="466">
        <f>Statistiky!H209</f>
        <v>0</v>
      </c>
      <c r="H253" s="466">
        <f>Statistiky!I209</f>
        <v>0</v>
      </c>
      <c r="I253" s="466">
        <f>Statistiky!J209</f>
        <v>0</v>
      </c>
    </row>
    <row r="254" spans="1:9" ht="14.25">
      <c r="A254" s="466">
        <f>Statistiky!B224</f>
        <v>0</v>
      </c>
      <c r="B254" s="466">
        <f>Statistiky!C224</f>
        <v>0</v>
      </c>
      <c r="C254" s="466">
        <f>Statistiky!D224</f>
        <v>0</v>
      </c>
      <c r="D254" s="466" t="str">
        <f>Statistiky!E224</f>
        <v>THU</v>
      </c>
      <c r="E254" s="856" t="e">
        <f>Statistiky!F224</f>
        <v>#DIV/0!</v>
      </c>
      <c r="F254" s="466">
        <f>Statistiky!G224</f>
        <v>0</v>
      </c>
      <c r="G254" s="466">
        <f>Statistiky!H224</f>
        <v>0</v>
      </c>
      <c r="H254" s="466">
        <f>Statistiky!I224</f>
        <v>0</v>
      </c>
      <c r="I254" s="466">
        <f>Statistiky!J224</f>
        <v>0</v>
      </c>
    </row>
    <row r="255" spans="1:9" ht="14.25">
      <c r="A255" s="466">
        <f>Statistiky!B225</f>
        <v>0</v>
      </c>
      <c r="B255" s="466">
        <f>Statistiky!C225</f>
        <v>0</v>
      </c>
      <c r="C255" s="466">
        <f>Statistiky!D225</f>
        <v>0</v>
      </c>
      <c r="D255" s="466" t="str">
        <f>Statistiky!E225</f>
        <v>THU</v>
      </c>
      <c r="E255" s="856" t="e">
        <f>Statistiky!F225</f>
        <v>#DIV/0!</v>
      </c>
      <c r="F255" s="466">
        <f>Statistiky!G225</f>
        <v>0</v>
      </c>
      <c r="G255" s="466">
        <f>Statistiky!H225</f>
        <v>0</v>
      </c>
      <c r="H255" s="466">
        <f>Statistiky!I225</f>
        <v>0</v>
      </c>
      <c r="I255" s="466">
        <f>Statistiky!J225</f>
        <v>0</v>
      </c>
    </row>
    <row r="256" spans="1:9" ht="14.25">
      <c r="A256" s="466">
        <f>Statistiky!B226</f>
        <v>0</v>
      </c>
      <c r="B256" s="466">
        <f>Statistiky!C226</f>
        <v>0</v>
      </c>
      <c r="C256" s="466">
        <f>Statistiky!D226</f>
        <v>0</v>
      </c>
      <c r="D256" s="466">
        <f>Statistiky!E226</f>
        <v>0</v>
      </c>
      <c r="E256" s="856" t="e">
        <f>Statistiky!F226</f>
        <v>#DIV/0!</v>
      </c>
      <c r="F256" s="466">
        <f>Statistiky!G226</f>
        <v>0</v>
      </c>
      <c r="G256" s="466">
        <f>Statistiky!H226</f>
        <v>0</v>
      </c>
      <c r="H256" s="466">
        <f>Statistiky!I226</f>
        <v>0</v>
      </c>
      <c r="I256" s="466">
        <f>Statistiky!J226</f>
        <v>0</v>
      </c>
    </row>
    <row r="257" spans="1:9" ht="14.25">
      <c r="A257" s="466">
        <f>Statistiky!B227</f>
        <v>0</v>
      </c>
      <c r="B257" s="466">
        <f>Statistiky!C227</f>
        <v>0</v>
      </c>
      <c r="C257" s="466">
        <f>Statistiky!D227</f>
        <v>0</v>
      </c>
      <c r="D257" s="466">
        <f>Statistiky!E227</f>
        <v>0</v>
      </c>
      <c r="E257" s="856" t="e">
        <f>Statistiky!F227</f>
        <v>#DIV/0!</v>
      </c>
      <c r="F257" s="466">
        <f>Statistiky!G227</f>
        <v>0</v>
      </c>
      <c r="G257" s="466">
        <f>Statistiky!H227</f>
        <v>0</v>
      </c>
      <c r="H257" s="466">
        <f>Statistiky!I227</f>
        <v>0</v>
      </c>
      <c r="I257" s="466">
        <f>Statistiky!J227</f>
        <v>0</v>
      </c>
    </row>
    <row r="258" spans="1:9" ht="14.25">
      <c r="A258" s="466">
        <f>Statistiky!B228</f>
        <v>0</v>
      </c>
      <c r="B258" s="466">
        <f>Statistiky!C228</f>
        <v>0</v>
      </c>
      <c r="C258" s="466">
        <f>Statistiky!D228</f>
        <v>0</v>
      </c>
      <c r="D258" s="466">
        <f>Statistiky!E228</f>
        <v>0</v>
      </c>
      <c r="E258" s="856" t="e">
        <f>Statistiky!F228</f>
        <v>#DIV/0!</v>
      </c>
      <c r="F258" s="466">
        <f>Statistiky!G228</f>
        <v>0</v>
      </c>
      <c r="G258" s="466">
        <f>Statistiky!H228</f>
        <v>0</v>
      </c>
      <c r="H258" s="466">
        <f>Statistiky!I228</f>
        <v>0</v>
      </c>
      <c r="I258" s="466">
        <f>Statistiky!J228</f>
        <v>0</v>
      </c>
    </row>
    <row r="259" spans="1:9" ht="14.25">
      <c r="A259" s="466">
        <f>Statistiky!B229</f>
        <v>0</v>
      </c>
      <c r="B259" s="466">
        <f>Statistiky!C229</f>
        <v>0</v>
      </c>
      <c r="C259" s="466">
        <f>Statistiky!D229</f>
        <v>0</v>
      </c>
      <c r="D259" s="466">
        <f>Statistiky!E229</f>
        <v>0</v>
      </c>
      <c r="E259" s="856" t="e">
        <f>Statistiky!F229</f>
        <v>#DIV/0!</v>
      </c>
      <c r="F259" s="466">
        <f>Statistiky!G229</f>
        <v>0</v>
      </c>
      <c r="G259" s="466">
        <f>Statistiky!H229</f>
        <v>0</v>
      </c>
      <c r="H259" s="466">
        <f>Statistiky!I229</f>
        <v>0</v>
      </c>
      <c r="I259" s="466">
        <f>Statistiky!J229</f>
        <v>0</v>
      </c>
    </row>
    <row r="260" spans="1:9" ht="14.25">
      <c r="A260" s="466">
        <f>Statistiky!B233</f>
        <v>0</v>
      </c>
      <c r="B260" s="466">
        <f>Statistiky!C233</f>
        <v>0</v>
      </c>
      <c r="C260" s="466">
        <f>Statistiky!D233</f>
        <v>0</v>
      </c>
      <c r="D260" s="466">
        <f>Statistiky!E233</f>
        <v>0</v>
      </c>
      <c r="E260" s="856">
        <f>Statistiky!F233</f>
        <v>0</v>
      </c>
      <c r="F260" s="466">
        <f>Statistiky!G233</f>
        <v>0</v>
      </c>
      <c r="G260" s="466">
        <f>Statistiky!H233</f>
        <v>0</v>
      </c>
      <c r="H260" s="466">
        <f>Statistiky!I233</f>
        <v>0</v>
      </c>
      <c r="I260" s="466">
        <f>Statistiky!J233</f>
        <v>0</v>
      </c>
    </row>
    <row r="261" spans="1:9" ht="14.25">
      <c r="A261" s="466">
        <f>Statistiky!B234</f>
        <v>0</v>
      </c>
      <c r="B261" s="466">
        <f>Statistiky!C234</f>
        <v>0</v>
      </c>
      <c r="C261" s="466">
        <f>Statistiky!D234</f>
        <v>0</v>
      </c>
      <c r="D261" s="466">
        <f>Statistiky!E234</f>
        <v>0</v>
      </c>
      <c r="E261" s="856">
        <f>Statistiky!F234</f>
        <v>0</v>
      </c>
      <c r="F261" s="466">
        <f>Statistiky!G234</f>
        <v>0</v>
      </c>
      <c r="G261" s="466">
        <f>Statistiky!H234</f>
        <v>0</v>
      </c>
      <c r="H261" s="466">
        <f>Statistiky!I234</f>
        <v>0</v>
      </c>
      <c r="I261" s="466">
        <f>Statistiky!J234</f>
        <v>0</v>
      </c>
    </row>
    <row r="262" spans="1:9" ht="14.25">
      <c r="A262" s="466" t="str">
        <f>Statistiky!B238</f>
        <v>Polách</v>
      </c>
      <c r="B262" s="466" t="str">
        <f>Statistiky!C238</f>
        <v>Jakub</v>
      </c>
      <c r="C262" s="466">
        <f>Statistiky!D238</f>
        <v>960715</v>
      </c>
      <c r="D262" s="466" t="str">
        <f>Statistiky!E238</f>
        <v>CGT</v>
      </c>
      <c r="E262" s="856" t="e">
        <f>Statistiky!F238</f>
        <v>#DIV/0!</v>
      </c>
      <c r="F262" s="466">
        <f>Statistiky!G238</f>
        <v>0</v>
      </c>
      <c r="G262" s="466">
        <f>Statistiky!H238</f>
        <v>0</v>
      </c>
      <c r="H262" s="466">
        <f>Statistiky!I238</f>
        <v>0</v>
      </c>
      <c r="I262" s="466">
        <f>Statistiky!J238</f>
        <v>0</v>
      </c>
    </row>
    <row r="263" spans="1:9" ht="14.25">
      <c r="A263" s="466" t="str">
        <f>Statistiky!B242</f>
        <v>Fořt</v>
      </c>
      <c r="B263" s="466" t="str">
        <f>Statistiky!C242</f>
        <v>Radovan</v>
      </c>
      <c r="C263" s="466" t="str">
        <f>Statistiky!D242</f>
        <v> </v>
      </c>
      <c r="D263" s="466" t="str">
        <f>Statistiky!E242</f>
        <v>CGT</v>
      </c>
      <c r="E263" s="856" t="e">
        <f>Statistiky!F242</f>
        <v>#DIV/0!</v>
      </c>
      <c r="F263" s="466">
        <f>Statistiky!G242</f>
        <v>0</v>
      </c>
      <c r="G263" s="466">
        <f>Statistiky!H242</f>
        <v>0</v>
      </c>
      <c r="H263" s="466">
        <f>Statistiky!I242</f>
        <v>0</v>
      </c>
      <c r="I263" s="466">
        <f>Statistiky!J242</f>
        <v>0</v>
      </c>
    </row>
    <row r="264" spans="1:9" ht="14.25">
      <c r="A264" s="466" t="str">
        <f>Statistiky!B244</f>
        <v>Šlof</v>
      </c>
      <c r="B264" s="466" t="str">
        <f>Statistiky!C244</f>
        <v>Karel</v>
      </c>
      <c r="C264" s="466" t="str">
        <f>Statistiky!D244</f>
        <v> </v>
      </c>
      <c r="D264" s="466" t="str">
        <f>Statistiky!E244</f>
        <v>CGT</v>
      </c>
      <c r="E264" s="856" t="e">
        <f>Statistiky!F244</f>
        <v>#DIV/0!</v>
      </c>
      <c r="F264" s="466">
        <f>Statistiky!G244</f>
        <v>0</v>
      </c>
      <c r="G264" s="466">
        <f>Statistiky!H244</f>
        <v>0</v>
      </c>
      <c r="H264" s="466">
        <f>Statistiky!I244</f>
        <v>0</v>
      </c>
      <c r="I264" s="466">
        <f>Statistiky!J244</f>
        <v>0</v>
      </c>
    </row>
    <row r="265" spans="1:9" ht="14.25">
      <c r="A265" s="466" t="str">
        <f>Statistiky!B246</f>
        <v>Trnka</v>
      </c>
      <c r="B265" s="466" t="str">
        <f>Statistiky!C246</f>
        <v>Jiří</v>
      </c>
      <c r="C265" s="466">
        <f>Statistiky!D246</f>
        <v>0</v>
      </c>
      <c r="D265" s="466" t="str">
        <f>Statistiky!E246</f>
        <v>CGT</v>
      </c>
      <c r="E265" s="856" t="e">
        <f>Statistiky!F246</f>
        <v>#DIV/0!</v>
      </c>
      <c r="F265" s="466">
        <f>Statistiky!G246</f>
        <v>0</v>
      </c>
      <c r="G265" s="466">
        <f>Statistiky!H246</f>
        <v>0</v>
      </c>
      <c r="H265" s="466">
        <f>Statistiky!I246</f>
        <v>0</v>
      </c>
      <c r="I265" s="466">
        <f>Statistiky!J246</f>
        <v>0</v>
      </c>
    </row>
    <row r="266" spans="1:9" ht="14.25">
      <c r="A266" s="466">
        <f>Statistiky!B258</f>
        <v>0</v>
      </c>
      <c r="B266" s="466">
        <f>Statistiky!C258</f>
        <v>0</v>
      </c>
      <c r="C266" s="466">
        <f>Statistiky!D258</f>
        <v>0</v>
      </c>
      <c r="D266" s="466">
        <f>Statistiky!E258</f>
        <v>0</v>
      </c>
      <c r="E266" s="856">
        <f>Statistiky!F258</f>
        <v>0</v>
      </c>
      <c r="F266" s="466">
        <f>Statistiky!G258</f>
        <v>0</v>
      </c>
      <c r="G266" s="466">
        <f>Statistiky!H258</f>
        <v>0</v>
      </c>
      <c r="H266" s="466">
        <f>Statistiky!I258</f>
        <v>0</v>
      </c>
      <c r="I266" s="466">
        <f>Statistiky!J258</f>
        <v>0</v>
      </c>
    </row>
    <row r="267" spans="1:9" ht="14.25">
      <c r="A267" s="466" t="str">
        <f>Statistiky!B268</f>
        <v>Soukup</v>
      </c>
      <c r="B267" s="466" t="str">
        <f>Statistiky!C268</f>
        <v>Michal</v>
      </c>
      <c r="C267" s="466">
        <f>Statistiky!D268</f>
        <v>0</v>
      </c>
      <c r="D267" s="466" t="str">
        <f>Statistiky!E268</f>
        <v>Fly</v>
      </c>
      <c r="E267" s="856">
        <f>Statistiky!F268</f>
        <v>0</v>
      </c>
      <c r="F267" s="466">
        <f>Statistiky!G268</f>
        <v>2</v>
      </c>
      <c r="G267" s="466">
        <f>Statistiky!H268</f>
        <v>0</v>
      </c>
      <c r="H267" s="466">
        <f>Statistiky!I268</f>
        <v>0</v>
      </c>
      <c r="I267" s="466">
        <f>Statistiky!J268</f>
        <v>0</v>
      </c>
    </row>
    <row r="268" spans="1:9" ht="14.25">
      <c r="A268" s="466" t="str">
        <f>Statistiky!B270</f>
        <v>Orlich</v>
      </c>
      <c r="B268" s="466" t="str">
        <f>Statistiky!C270</f>
        <v>Jan</v>
      </c>
      <c r="C268" s="466">
        <f>Statistiky!D270</f>
        <v>0</v>
      </c>
      <c r="D268" s="466" t="str">
        <f>Statistiky!E270</f>
        <v>Fly</v>
      </c>
      <c r="E268" s="856" t="e">
        <f>Statistiky!F270</f>
        <v>#DIV/0!</v>
      </c>
      <c r="F268" s="466">
        <f>Statistiky!G270</f>
        <v>0</v>
      </c>
      <c r="G268" s="466">
        <f>Statistiky!H270</f>
        <v>0</v>
      </c>
      <c r="H268" s="466">
        <f>Statistiky!I270</f>
        <v>0</v>
      </c>
      <c r="I268" s="466">
        <f>Statistiky!J270</f>
        <v>0</v>
      </c>
    </row>
    <row r="269" spans="1:9" ht="14.25">
      <c r="A269" s="466">
        <f>Statistiky!B273</f>
        <v>0</v>
      </c>
      <c r="B269" s="466">
        <f>Statistiky!C273</f>
        <v>0</v>
      </c>
      <c r="C269" s="466">
        <f>Statistiky!D273</f>
        <v>0</v>
      </c>
      <c r="D269" s="466" t="str">
        <f>Statistiky!E273</f>
        <v>Fly</v>
      </c>
      <c r="E269" s="856" t="e">
        <f>Statistiky!F273</f>
        <v>#DIV/0!</v>
      </c>
      <c r="F269" s="466">
        <f>Statistiky!G273</f>
        <v>0</v>
      </c>
      <c r="G269" s="466">
        <f>Statistiky!H273</f>
        <v>0</v>
      </c>
      <c r="H269" s="466">
        <f>Statistiky!I273</f>
        <v>0</v>
      </c>
      <c r="I269" s="466">
        <f>Statistiky!J273</f>
        <v>0</v>
      </c>
    </row>
    <row r="270" spans="1:9" ht="14.25">
      <c r="A270" s="466">
        <f>Statistiky!B274</f>
        <v>0</v>
      </c>
      <c r="B270" s="466">
        <f>Statistiky!C274</f>
        <v>0</v>
      </c>
      <c r="C270" s="466">
        <f>Statistiky!D274</f>
        <v>0</v>
      </c>
      <c r="D270" s="466" t="str">
        <f>Statistiky!E274</f>
        <v>Fly</v>
      </c>
      <c r="E270" s="856" t="e">
        <f>Statistiky!F274</f>
        <v>#DIV/0!</v>
      </c>
      <c r="F270" s="466">
        <f>Statistiky!G274</f>
        <v>0</v>
      </c>
      <c r="G270" s="466">
        <f>Statistiky!H274</f>
        <v>0</v>
      </c>
      <c r="H270" s="466">
        <f>Statistiky!I274</f>
        <v>0</v>
      </c>
      <c r="I270" s="466">
        <f>Statistiky!J274</f>
        <v>0</v>
      </c>
    </row>
    <row r="271" spans="1:9" ht="14.25">
      <c r="A271" s="466">
        <f>Statistiky!B275</f>
        <v>0</v>
      </c>
      <c r="B271" s="466">
        <f>Statistiky!C275</f>
        <v>0</v>
      </c>
      <c r="C271" s="466">
        <f>Statistiky!D275</f>
        <v>0</v>
      </c>
      <c r="D271" s="466">
        <f>Statistiky!E275</f>
        <v>0</v>
      </c>
      <c r="E271" s="856" t="e">
        <f>Statistiky!F275</f>
        <v>#DIV/0!</v>
      </c>
      <c r="F271" s="466">
        <f>Statistiky!G275</f>
        <v>0</v>
      </c>
      <c r="G271" s="466">
        <f>Statistiky!H275</f>
        <v>0</v>
      </c>
      <c r="H271" s="466">
        <f>Statistiky!I275</f>
        <v>0</v>
      </c>
      <c r="I271" s="466">
        <f>Statistiky!J275</f>
        <v>0</v>
      </c>
    </row>
    <row r="272" spans="1:9" ht="14.25">
      <c r="A272" s="466">
        <f>Statistiky!B276</f>
        <v>0</v>
      </c>
      <c r="B272" s="466">
        <f>Statistiky!C276</f>
        <v>0</v>
      </c>
      <c r="C272" s="466">
        <f>Statistiky!D276</f>
        <v>0</v>
      </c>
      <c r="D272" s="466">
        <f>Statistiky!E276</f>
        <v>0</v>
      </c>
      <c r="E272" s="856" t="e">
        <f>Statistiky!F276</f>
        <v>#DIV/0!</v>
      </c>
      <c r="F272" s="466">
        <f>Statistiky!G276</f>
        <v>0</v>
      </c>
      <c r="G272" s="466">
        <f>Statistiky!H276</f>
        <v>0</v>
      </c>
      <c r="H272" s="466">
        <f>Statistiky!I276</f>
        <v>0</v>
      </c>
      <c r="I272" s="466">
        <f>Statistiky!J276</f>
        <v>0</v>
      </c>
    </row>
    <row r="273" spans="1:9" ht="14.25">
      <c r="A273" s="466">
        <f>Statistiky!B282</f>
        <v>0</v>
      </c>
      <c r="B273" s="466">
        <f>Statistiky!C282</f>
        <v>0</v>
      </c>
      <c r="C273" s="466">
        <f>Statistiky!D282</f>
        <v>0</v>
      </c>
      <c r="D273" s="466">
        <f>Statistiky!E282</f>
        <v>0</v>
      </c>
      <c r="E273" s="856">
        <f>Statistiky!F282</f>
        <v>0</v>
      </c>
      <c r="F273" s="466">
        <f>Statistiky!G282</f>
        <v>0</v>
      </c>
      <c r="G273" s="466">
        <f>Statistiky!H282</f>
        <v>0</v>
      </c>
      <c r="H273" s="466">
        <f>Statistiky!I282</f>
        <v>0</v>
      </c>
      <c r="I273" s="466">
        <f>Statistiky!J282</f>
        <v>0</v>
      </c>
    </row>
    <row r="274" spans="1:9" ht="14.25">
      <c r="A274" s="466" t="str">
        <f>Statistiky!B284</f>
        <v>Šilar</v>
      </c>
      <c r="B274" s="466" t="str">
        <f>Statistiky!C284</f>
        <v>Karel</v>
      </c>
      <c r="C274" s="466">
        <f>Statistiky!D284</f>
        <v>831307</v>
      </c>
      <c r="D274" s="466" t="str">
        <f>Statistiky!E284</f>
        <v>Rší</v>
      </c>
      <c r="E274" s="856" t="e">
        <f>Statistiky!F284</f>
        <v>#DIV/0!</v>
      </c>
      <c r="F274" s="466">
        <f>Statistiky!G284</f>
        <v>0</v>
      </c>
      <c r="G274" s="466">
        <f>Statistiky!H284</f>
        <v>0</v>
      </c>
      <c r="H274" s="466">
        <f>Statistiky!I284</f>
        <v>0</v>
      </c>
      <c r="I274" s="466">
        <f>Statistiky!J284</f>
        <v>0</v>
      </c>
    </row>
    <row r="275" spans="1:9" ht="14.25">
      <c r="A275" s="466" t="str">
        <f>Statistiky!B290</f>
        <v>Kopecký</v>
      </c>
      <c r="B275" s="466" t="str">
        <f>Statistiky!C290</f>
        <v>Petr</v>
      </c>
      <c r="C275" s="466">
        <f>Statistiky!D290</f>
        <v>0</v>
      </c>
      <c r="D275" s="466" t="str">
        <f>Statistiky!E290</f>
        <v>Rší</v>
      </c>
      <c r="E275" s="856" t="e">
        <f>Statistiky!F290</f>
        <v>#DIV/0!</v>
      </c>
      <c r="F275" s="466">
        <f>Statistiky!G290</f>
        <v>0</v>
      </c>
      <c r="G275" s="466">
        <f>Statistiky!H290</f>
        <v>0</v>
      </c>
      <c r="H275" s="466">
        <f>Statistiky!I290</f>
        <v>0</v>
      </c>
      <c r="I275" s="466">
        <f>Statistiky!J290</f>
        <v>0</v>
      </c>
    </row>
    <row r="276" spans="1:9" ht="14.25">
      <c r="A276" s="466" t="str">
        <f>Statistiky!B292</f>
        <v>Mareš</v>
      </c>
      <c r="B276" s="466" t="str">
        <f>Statistiky!C292</f>
        <v>Michal</v>
      </c>
      <c r="C276" s="466">
        <f>Statistiky!D292</f>
        <v>780823</v>
      </c>
      <c r="D276" s="466" t="str">
        <f>Statistiky!E292</f>
        <v>Rší</v>
      </c>
      <c r="E276" s="856" t="e">
        <f>Statistiky!F292</f>
        <v>#DIV/0!</v>
      </c>
      <c r="F276" s="466">
        <f>Statistiky!G292</f>
        <v>0</v>
      </c>
      <c r="G276" s="466">
        <f>Statistiky!H292</f>
        <v>0</v>
      </c>
      <c r="H276" s="466">
        <f>Statistiky!I292</f>
        <v>0</v>
      </c>
      <c r="I276" s="466">
        <f>Statistiky!J292</f>
        <v>0</v>
      </c>
    </row>
    <row r="277" spans="1:9" ht="14.25">
      <c r="A277" s="466" t="str">
        <f>Statistiky!B293</f>
        <v>Jandera</v>
      </c>
      <c r="B277" s="466" t="str">
        <f>Statistiky!C293</f>
        <v>Jaroslav</v>
      </c>
      <c r="C277" s="466">
        <f>Statistiky!D293</f>
        <v>770426</v>
      </c>
      <c r="D277" s="466" t="str">
        <f>Statistiky!E293</f>
        <v>Rší</v>
      </c>
      <c r="E277" s="856" t="e">
        <f>Statistiky!F293</f>
        <v>#DIV/0!</v>
      </c>
      <c r="F277" s="466">
        <f>Statistiky!G293</f>
        <v>0</v>
      </c>
      <c r="G277" s="466">
        <f>Statistiky!H293</f>
        <v>0</v>
      </c>
      <c r="H277" s="466">
        <f>Statistiky!I293</f>
        <v>0</v>
      </c>
      <c r="I277" s="466">
        <f>Statistiky!J293</f>
        <v>0</v>
      </c>
    </row>
    <row r="278" spans="1:9" ht="14.25">
      <c r="A278" s="466">
        <f>Statistiky!B299</f>
        <v>0</v>
      </c>
      <c r="B278" s="466">
        <f>Statistiky!C299</f>
        <v>0</v>
      </c>
      <c r="C278" s="466">
        <f>Statistiky!D299</f>
        <v>0</v>
      </c>
      <c r="D278" s="466" t="str">
        <f>Statistiky!E299</f>
        <v>Rší</v>
      </c>
      <c r="E278" s="856" t="e">
        <f>Statistiky!F299</f>
        <v>#DIV/0!</v>
      </c>
      <c r="F278" s="466">
        <f>Statistiky!G299</f>
        <v>0</v>
      </c>
      <c r="G278" s="466">
        <f>Statistiky!H299</f>
        <v>0</v>
      </c>
      <c r="H278" s="466">
        <f>Statistiky!I299</f>
        <v>0</v>
      </c>
      <c r="I278" s="466">
        <f>Statistiky!J299</f>
        <v>0</v>
      </c>
    </row>
    <row r="279" spans="1:9" ht="14.25">
      <c r="A279" s="466" t="str">
        <f>Statistiky!B300</f>
        <v>Mík st.</v>
      </c>
      <c r="B279" s="466" t="str">
        <f>Statistiky!C300</f>
        <v>Petr</v>
      </c>
      <c r="C279" s="466">
        <f>Statistiky!D300</f>
        <v>0</v>
      </c>
      <c r="D279" s="466" t="str">
        <f>Statistiky!E300</f>
        <v>Rší</v>
      </c>
      <c r="E279" s="856">
        <f>Statistiky!F300</f>
        <v>0</v>
      </c>
      <c r="F279" s="466">
        <f>Statistiky!G300</f>
        <v>1</v>
      </c>
      <c r="G279" s="466">
        <f>Statistiky!H300</f>
        <v>0</v>
      </c>
      <c r="H279" s="466">
        <f>Statistiky!I300</f>
        <v>0</v>
      </c>
      <c r="I279" s="466">
        <f>Statistiky!J300</f>
        <v>0</v>
      </c>
    </row>
    <row r="280" spans="1:9" ht="14.25">
      <c r="A280" s="466">
        <f>Statistiky!B304</f>
        <v>0</v>
      </c>
      <c r="B280" s="466">
        <f>Statistiky!C304</f>
        <v>0</v>
      </c>
      <c r="C280" s="466">
        <f>Statistiky!D304</f>
        <v>0</v>
      </c>
      <c r="D280" s="466">
        <f>Statistiky!E304</f>
        <v>0</v>
      </c>
      <c r="E280" s="856">
        <f>Statistiky!F304</f>
        <v>0</v>
      </c>
      <c r="F280" s="466">
        <f>Statistiky!G304</f>
        <v>0</v>
      </c>
      <c r="G280" s="466">
        <f>Statistiky!H304</f>
        <v>0</v>
      </c>
      <c r="H280" s="466">
        <f>Statistiky!I304</f>
        <v>0</v>
      </c>
      <c r="I280" s="466">
        <f>Statistiky!J304</f>
        <v>0</v>
      </c>
    </row>
    <row r="281" spans="1:9" ht="14.25">
      <c r="A281" s="466" t="str">
        <f>Statistiky!B311</f>
        <v>Václavský</v>
      </c>
      <c r="B281" s="466" t="str">
        <f>Statistiky!C311</f>
        <v>Lukáš</v>
      </c>
      <c r="C281" s="466">
        <f>Statistiky!D311</f>
        <v>0</v>
      </c>
      <c r="D281" s="466" t="str">
        <f>Statistiky!E311</f>
        <v>Par</v>
      </c>
      <c r="E281" s="856" t="e">
        <f>Statistiky!F311</f>
        <v>#DIV/0!</v>
      </c>
      <c r="F281" s="466">
        <f>Statistiky!G311</f>
        <v>0</v>
      </c>
      <c r="G281" s="466">
        <f>Statistiky!H311</f>
        <v>0</v>
      </c>
      <c r="H281" s="466">
        <f>Statistiky!I311</f>
        <v>0</v>
      </c>
      <c r="I281" s="466">
        <f>Statistiky!J311</f>
        <v>0</v>
      </c>
    </row>
    <row r="282" spans="1:9" ht="14.25">
      <c r="A282" s="466" t="str">
        <f>Statistiky!B313</f>
        <v>Štábl</v>
      </c>
      <c r="B282" s="466" t="str">
        <f>Statistiky!C313</f>
        <v>Ondřej</v>
      </c>
      <c r="C282" s="466">
        <f>Statistiky!D313</f>
        <v>0</v>
      </c>
      <c r="D282" s="466" t="str">
        <f>Statistiky!E313</f>
        <v>Par</v>
      </c>
      <c r="E282" s="856">
        <f>Statistiky!F313</f>
        <v>0</v>
      </c>
      <c r="F282" s="466">
        <f>Statistiky!G313</f>
        <v>6</v>
      </c>
      <c r="G282" s="466">
        <f>Statistiky!H313</f>
        <v>0</v>
      </c>
      <c r="H282" s="466">
        <f>Statistiky!I313</f>
        <v>0</v>
      </c>
      <c r="I282" s="466">
        <f>Statistiky!J313</f>
        <v>0</v>
      </c>
    </row>
    <row r="283" spans="1:9" ht="14.25">
      <c r="A283" s="466" t="str">
        <f>Statistiky!B315</f>
        <v>Šembera </v>
      </c>
      <c r="B283" s="466" t="str">
        <f>Statistiky!C315</f>
        <v>Petr</v>
      </c>
      <c r="C283" s="466">
        <f>Statistiky!D315</f>
        <v>0</v>
      </c>
      <c r="D283" s="466" t="str">
        <f>Statistiky!E315</f>
        <v>Par</v>
      </c>
      <c r="E283" s="856" t="e">
        <f>Statistiky!F315</f>
        <v>#DIV/0!</v>
      </c>
      <c r="F283" s="466">
        <f>Statistiky!G315</f>
        <v>0</v>
      </c>
      <c r="G283" s="466">
        <f>Statistiky!H315</f>
        <v>0</v>
      </c>
      <c r="H283" s="466">
        <f>Statistiky!I315</f>
        <v>0</v>
      </c>
      <c r="I283" s="466">
        <f>Statistiky!J315</f>
        <v>0</v>
      </c>
    </row>
    <row r="284" spans="1:9" ht="14.25">
      <c r="A284" s="466" t="str">
        <f>Statistiky!B316</f>
        <v>Milták</v>
      </c>
      <c r="B284" s="466" t="str">
        <f>Statistiky!C316</f>
        <v>Jan</v>
      </c>
      <c r="C284" s="466">
        <f>Statistiky!D316</f>
        <v>0</v>
      </c>
      <c r="D284" s="466" t="str">
        <f>Statistiky!E316</f>
        <v>Par</v>
      </c>
      <c r="E284" s="856" t="e">
        <f>Statistiky!F316</f>
        <v>#DIV/0!</v>
      </c>
      <c r="F284" s="466">
        <f>Statistiky!G316</f>
        <v>0</v>
      </c>
      <c r="G284" s="466">
        <f>Statistiky!H316</f>
        <v>0</v>
      </c>
      <c r="H284" s="466">
        <f>Statistiky!I316</f>
        <v>0</v>
      </c>
      <c r="I284" s="466">
        <f>Statistiky!J316</f>
        <v>0</v>
      </c>
    </row>
    <row r="285" spans="1:9" ht="14.25">
      <c r="A285" s="466">
        <f>Statistiky!B330</f>
        <v>0</v>
      </c>
      <c r="B285" s="466">
        <f>Statistiky!C330</f>
        <v>0</v>
      </c>
      <c r="C285" s="466">
        <f>Statistiky!D330</f>
        <v>0</v>
      </c>
      <c r="D285" s="466">
        <f>Statistiky!E330</f>
        <v>0</v>
      </c>
      <c r="E285" s="856">
        <f>Statistiky!F330</f>
        <v>0</v>
      </c>
      <c r="F285" s="466">
        <f>Statistiky!G330</f>
        <v>0</v>
      </c>
      <c r="G285" s="466">
        <f>Statistiky!H330</f>
        <v>0</v>
      </c>
      <c r="H285" s="466">
        <f>Statistiky!I330</f>
        <v>0</v>
      </c>
      <c r="I285" s="466">
        <f>Statistiky!J330</f>
        <v>0</v>
      </c>
    </row>
    <row r="286" spans="1:9" ht="14.25">
      <c r="A286" s="466">
        <f>Statistiky!B331</f>
        <v>0</v>
      </c>
      <c r="B286" s="466">
        <f>Statistiky!C331</f>
        <v>0</v>
      </c>
      <c r="C286" s="466">
        <f>Statistiky!D331</f>
        <v>0</v>
      </c>
      <c r="D286" s="466">
        <f>Statistiky!E331</f>
        <v>0</v>
      </c>
      <c r="E286" s="856">
        <f>Statistiky!F331</f>
        <v>0</v>
      </c>
      <c r="F286" s="466">
        <f>Statistiky!G331</f>
        <v>0</v>
      </c>
      <c r="G286" s="466">
        <f>Statistiky!H331</f>
        <v>0</v>
      </c>
      <c r="H286" s="466">
        <f>Statistiky!I331</f>
        <v>0</v>
      </c>
      <c r="I286" s="466">
        <f>Statistiky!J331</f>
        <v>0</v>
      </c>
    </row>
    <row r="287" spans="1:9" ht="14.25">
      <c r="A287" s="466" t="str">
        <f>Statistiky!B343</f>
        <v>Souček</v>
      </c>
      <c r="B287" s="466" t="str">
        <f>Statistiky!C343</f>
        <v>Tadeáš</v>
      </c>
      <c r="C287" s="466">
        <f>Statistiky!D343</f>
        <v>950424</v>
      </c>
      <c r="D287" s="466" t="str">
        <f>Statistiky!E343</f>
        <v>Slo</v>
      </c>
      <c r="E287" s="856" t="e">
        <f>Statistiky!F343</f>
        <v>#DIV/0!</v>
      </c>
      <c r="F287" s="466">
        <f>Statistiky!G343</f>
        <v>0</v>
      </c>
      <c r="G287" s="466">
        <f>Statistiky!H343</f>
        <v>0</v>
      </c>
      <c r="H287" s="466">
        <f>Statistiky!I343</f>
        <v>0</v>
      </c>
      <c r="I287" s="466">
        <f>Statistiky!J343</f>
        <v>0</v>
      </c>
    </row>
    <row r="288" spans="1:9" ht="14.25">
      <c r="A288" s="466" t="str">
        <f>Statistiky!B344</f>
        <v>Pařízek </v>
      </c>
      <c r="B288" s="466" t="str">
        <f>Statistiky!C344</f>
        <v>Jaroslav</v>
      </c>
      <c r="C288" s="466">
        <f>Statistiky!D344</f>
        <v>920416</v>
      </c>
      <c r="D288" s="466" t="str">
        <f>Statistiky!E344</f>
        <v>Slo</v>
      </c>
      <c r="E288" s="856" t="e">
        <f>Statistiky!F344</f>
        <v>#DIV/0!</v>
      </c>
      <c r="F288" s="466">
        <f>Statistiky!G344</f>
        <v>0</v>
      </c>
      <c r="G288" s="466">
        <f>Statistiky!H344</f>
        <v>0</v>
      </c>
      <c r="H288" s="466">
        <f>Statistiky!I344</f>
        <v>0</v>
      </c>
      <c r="I288" s="466">
        <f>Statistiky!J344</f>
        <v>0</v>
      </c>
    </row>
    <row r="289" spans="1:9" ht="14.25">
      <c r="A289" s="466" t="str">
        <f>Statistiky!B345</f>
        <v>Bílý</v>
      </c>
      <c r="B289" s="466" t="str">
        <f>Statistiky!C345</f>
        <v>Luděk</v>
      </c>
      <c r="C289" s="466">
        <f>Statistiky!D345</f>
        <v>710119</v>
      </c>
      <c r="D289" s="466" t="str">
        <f>Statistiky!E345</f>
        <v>Slo</v>
      </c>
      <c r="E289" s="856" t="e">
        <f>Statistiky!F345</f>
        <v>#DIV/0!</v>
      </c>
      <c r="F289" s="466">
        <f>Statistiky!G345</f>
        <v>0</v>
      </c>
      <c r="G289" s="466">
        <f>Statistiky!H345</f>
        <v>0</v>
      </c>
      <c r="H289" s="466">
        <f>Statistiky!I345</f>
        <v>0</v>
      </c>
      <c r="I289" s="466">
        <f>Statistiky!J345</f>
        <v>0</v>
      </c>
    </row>
    <row r="290" spans="1:9" ht="14.25">
      <c r="A290" s="466" t="str">
        <f>Statistiky!B346</f>
        <v>Marinov </v>
      </c>
      <c r="B290" s="466" t="str">
        <f>Statistiky!C346</f>
        <v>Michal</v>
      </c>
      <c r="C290" s="466">
        <f>Statistiky!D346</f>
        <v>841120</v>
      </c>
      <c r="D290" s="466" t="str">
        <f>Statistiky!E346</f>
        <v>Slo</v>
      </c>
      <c r="E290" s="856" t="e">
        <f>Statistiky!F346</f>
        <v>#DIV/0!</v>
      </c>
      <c r="F290" s="466">
        <f>Statistiky!G346</f>
        <v>0</v>
      </c>
      <c r="G290" s="466">
        <f>Statistiky!H346</f>
        <v>0</v>
      </c>
      <c r="H290" s="466">
        <f>Statistiky!I346</f>
        <v>0</v>
      </c>
      <c r="I290" s="466">
        <f>Statistiky!J346</f>
        <v>0</v>
      </c>
    </row>
    <row r="291" spans="1:9" ht="14.25">
      <c r="A291" s="466" t="str">
        <f>Statistiky!B347</f>
        <v>Netušil</v>
      </c>
      <c r="B291" s="466" t="str">
        <f>Statistiky!C347</f>
        <v>Marcel</v>
      </c>
      <c r="C291" s="466">
        <f>Statistiky!D347</f>
        <v>780911</v>
      </c>
      <c r="D291" s="466" t="str">
        <f>Statistiky!E347</f>
        <v>Slo</v>
      </c>
      <c r="E291" s="856" t="e">
        <f>Statistiky!F347</f>
        <v>#DIV/0!</v>
      </c>
      <c r="F291" s="466">
        <f>Statistiky!G347</f>
        <v>0</v>
      </c>
      <c r="G291" s="466">
        <f>Statistiky!H347</f>
        <v>0</v>
      </c>
      <c r="H291" s="466">
        <f>Statistiky!I347</f>
        <v>0</v>
      </c>
      <c r="I291" s="466">
        <f>Statistiky!J347</f>
        <v>0</v>
      </c>
    </row>
    <row r="292" spans="1:9" ht="14.25">
      <c r="A292" s="466" t="str">
        <f>Statistiky!B348</f>
        <v>Diblík</v>
      </c>
      <c r="B292" s="466" t="str">
        <f>Statistiky!C348</f>
        <v>Miroslav</v>
      </c>
      <c r="C292" s="466">
        <f>Statistiky!D348</f>
        <v>840227</v>
      </c>
      <c r="D292" s="466" t="str">
        <f>Statistiky!E348</f>
        <v>Slo</v>
      </c>
      <c r="E292" s="856" t="e">
        <f>Statistiky!F348</f>
        <v>#DIV/0!</v>
      </c>
      <c r="F292" s="466">
        <f>Statistiky!G348</f>
        <v>0</v>
      </c>
      <c r="G292" s="466">
        <f>Statistiky!H348</f>
        <v>0</v>
      </c>
      <c r="H292" s="466">
        <f>Statistiky!I348</f>
        <v>0</v>
      </c>
      <c r="I292" s="466">
        <f>Statistiky!J348</f>
        <v>0</v>
      </c>
    </row>
    <row r="293" spans="1:9" ht="14.25">
      <c r="A293" s="466" t="str">
        <f>Statistiky!B350</f>
        <v>Starý </v>
      </c>
      <c r="B293" s="466" t="str">
        <f>Statistiky!C350</f>
        <v>Roman</v>
      </c>
      <c r="C293" s="466">
        <f>Statistiky!D350</f>
        <v>680328</v>
      </c>
      <c r="D293" s="466" t="str">
        <f>Statistiky!E350</f>
        <v>Slo</v>
      </c>
      <c r="E293" s="856" t="e">
        <f>Statistiky!F350</f>
        <v>#DIV/0!</v>
      </c>
      <c r="F293" s="466">
        <f>Statistiky!G350</f>
        <v>0</v>
      </c>
      <c r="G293" s="466">
        <f>Statistiky!H350</f>
        <v>0</v>
      </c>
      <c r="H293" s="466">
        <f>Statistiky!I350</f>
        <v>0</v>
      </c>
      <c r="I293" s="466">
        <f>Statistiky!J350</f>
        <v>0</v>
      </c>
    </row>
    <row r="294" spans="1:9" ht="14.25">
      <c r="A294" s="466">
        <f>Statistiky!B351</f>
        <v>0</v>
      </c>
      <c r="B294" s="466">
        <f>Statistiky!C351</f>
        <v>0</v>
      </c>
      <c r="C294" s="466">
        <f>Statistiky!D351</f>
        <v>0</v>
      </c>
      <c r="D294" s="466" t="str">
        <f>Statistiky!E351</f>
        <v>Slo</v>
      </c>
      <c r="E294" s="856" t="e">
        <f>Statistiky!F351</f>
        <v>#DIV/0!</v>
      </c>
      <c r="F294" s="466">
        <f>Statistiky!G351</f>
        <v>0</v>
      </c>
      <c r="G294" s="466">
        <f>Statistiky!H351</f>
        <v>0</v>
      </c>
      <c r="H294" s="466">
        <f>Statistiky!I351</f>
        <v>0</v>
      </c>
      <c r="I294" s="466">
        <f>Statistiky!J351</f>
        <v>0</v>
      </c>
    </row>
    <row r="295" spans="1:9" ht="14.25">
      <c r="A295" s="466">
        <f>Statistiky!B354</f>
        <v>0</v>
      </c>
      <c r="B295" s="466">
        <f>Statistiky!C354</f>
        <v>0</v>
      </c>
      <c r="C295" s="466">
        <f>Statistiky!D354</f>
        <v>0</v>
      </c>
      <c r="D295" s="466" t="str">
        <f>Statistiky!E354</f>
        <v>tresSlo</v>
      </c>
      <c r="E295" s="856">
        <f>Statistiky!F354</f>
        <v>0</v>
      </c>
      <c r="F295" s="466">
        <f>Statistiky!G354</f>
        <v>11</v>
      </c>
      <c r="G295" s="466">
        <f>Statistiky!H354</f>
        <v>22</v>
      </c>
      <c r="H295" s="466">
        <f>Statistiky!I354</f>
        <v>0</v>
      </c>
      <c r="I295" s="466">
        <f>Statistiky!J354</f>
        <v>0</v>
      </c>
    </row>
    <row r="296" spans="1:9" ht="14.25">
      <c r="A296" s="466">
        <f>Statistiky!B355</f>
        <v>0</v>
      </c>
      <c r="B296" s="466">
        <f>Statistiky!C355</f>
        <v>0</v>
      </c>
      <c r="C296" s="466">
        <f>Statistiky!D355</f>
        <v>0</v>
      </c>
      <c r="D296" s="466">
        <f>Statistiky!E355</f>
        <v>0</v>
      </c>
      <c r="E296" s="856">
        <f>Statistiky!F355</f>
        <v>0</v>
      </c>
      <c r="F296" s="466">
        <f>Statistiky!G355</f>
        <v>0</v>
      </c>
      <c r="G296" s="466">
        <f>Statistiky!H355</f>
        <v>0</v>
      </c>
      <c r="H296" s="466">
        <f>Statistiky!I355</f>
        <v>0</v>
      </c>
      <c r="I296" s="466">
        <f>Statistiky!J355</f>
        <v>0</v>
      </c>
    </row>
    <row r="297" spans="1:9" ht="14.25">
      <c r="A297" s="466" t="str">
        <f>Statistiky!B360</f>
        <v>Doseděl</v>
      </c>
      <c r="B297" s="466" t="str">
        <f>Statistiky!C360</f>
        <v>Vladislav</v>
      </c>
      <c r="C297" s="466">
        <f>Statistiky!D360</f>
        <v>880130</v>
      </c>
      <c r="D297" s="466" t="str">
        <f>Statistiky!E360</f>
        <v>Kraj</v>
      </c>
      <c r="E297" s="856" t="e">
        <f>Statistiky!F360</f>
        <v>#DIV/0!</v>
      </c>
      <c r="F297" s="466">
        <f>Statistiky!G360</f>
        <v>0</v>
      </c>
      <c r="G297" s="466">
        <f>Statistiky!H360</f>
        <v>0</v>
      </c>
      <c r="H297" s="466">
        <f>Statistiky!I360</f>
        <v>0</v>
      </c>
      <c r="I297" s="466">
        <f>Statistiky!J360</f>
        <v>0</v>
      </c>
    </row>
    <row r="298" spans="1:9" ht="14.25">
      <c r="A298" s="466" t="str">
        <f>Statistiky!B365</f>
        <v>Mifek</v>
      </c>
      <c r="B298" s="466" t="str">
        <f>Statistiky!C365</f>
        <v>Karel</v>
      </c>
      <c r="C298" s="466">
        <f>Statistiky!D365</f>
        <v>761007</v>
      </c>
      <c r="D298" s="466" t="str">
        <f>Statistiky!E365</f>
        <v>Kraj</v>
      </c>
      <c r="E298" s="856" t="e">
        <f>Statistiky!F365</f>
        <v>#DIV/0!</v>
      </c>
      <c r="F298" s="466">
        <f>Statistiky!G365</f>
        <v>0</v>
      </c>
      <c r="G298" s="466">
        <f>Statistiky!H365</f>
        <v>0</v>
      </c>
      <c r="H298" s="466">
        <f>Statistiky!I365</f>
        <v>0</v>
      </c>
      <c r="I298" s="466">
        <f>Statistiky!J365</f>
        <v>0</v>
      </c>
    </row>
    <row r="299" spans="1:9" ht="14.25">
      <c r="A299" s="466" t="str">
        <f>Statistiky!B374</f>
        <v>Vilímek</v>
      </c>
      <c r="B299" s="466" t="str">
        <f>Statistiky!C374</f>
        <v>Patrik</v>
      </c>
      <c r="C299" s="466" t="str">
        <f>Statistiky!D374</f>
        <v>010516</v>
      </c>
      <c r="D299" s="466" t="str">
        <f>Statistiky!E374</f>
        <v>Kraj</v>
      </c>
      <c r="E299" s="856" t="e">
        <f>Statistiky!F374</f>
        <v>#DIV/0!</v>
      </c>
      <c r="F299" s="466">
        <f>Statistiky!G374</f>
        <v>0</v>
      </c>
      <c r="G299" s="466">
        <f>Statistiky!H374</f>
        <v>0</v>
      </c>
      <c r="H299" s="466">
        <f>Statistiky!I374</f>
        <v>0</v>
      </c>
      <c r="I299" s="466">
        <f>Statistiky!J374</f>
        <v>0</v>
      </c>
    </row>
    <row r="300" spans="1:9" ht="14.25">
      <c r="A300" s="466" t="str">
        <f>Statistiky!B375</f>
        <v>Vilímek</v>
      </c>
      <c r="B300" s="466" t="str">
        <f>Statistiky!C375</f>
        <v>Vladimír</v>
      </c>
      <c r="C300" s="466">
        <f>Statistiky!D375</f>
        <v>710511</v>
      </c>
      <c r="D300" s="466" t="str">
        <f>Statistiky!E375</f>
        <v>Kraj</v>
      </c>
      <c r="E300" s="856">
        <f>Statistiky!F375</f>
        <v>0</v>
      </c>
      <c r="F300" s="466">
        <f>Statistiky!G375</f>
        <v>3</v>
      </c>
      <c r="G300" s="466">
        <f>Statistiky!H375</f>
        <v>0</v>
      </c>
      <c r="H300" s="466">
        <f>Statistiky!I375</f>
        <v>0</v>
      </c>
      <c r="I300" s="466">
        <f>Statistiky!J375</f>
        <v>0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K381"/>
  <sheetViews>
    <sheetView zoomScale="80" zoomScaleNormal="80" zoomScalePageLayoutView="0" workbookViewId="0" topLeftCell="A280">
      <selection activeCell="AM297" sqref="AM297"/>
    </sheetView>
  </sheetViews>
  <sheetFormatPr defaultColWidth="9.00390625" defaultRowHeight="12.75"/>
  <cols>
    <col min="1" max="1" width="7.375" style="0" customWidth="1"/>
    <col min="2" max="2" width="12.375" style="0" customWidth="1"/>
    <col min="4" max="4" width="10.875" style="0" bestFit="1" customWidth="1"/>
    <col min="7" max="7" width="5.75390625" style="0" bestFit="1" customWidth="1"/>
    <col min="8" max="8" width="5.875" style="0" bestFit="1" customWidth="1"/>
    <col min="9" max="9" width="5.75390625" style="0" bestFit="1" customWidth="1"/>
    <col min="10" max="10" width="7.75390625" style="0" bestFit="1" customWidth="1"/>
    <col min="11" max="11" width="5.00390625" style="0" customWidth="1"/>
    <col min="12" max="12" width="0.74609375" style="0" customWidth="1"/>
    <col min="13" max="28" width="3.75390625" style="0" customWidth="1"/>
    <col min="29" max="29" width="1.12109375" style="0" customWidth="1"/>
    <col min="30" max="45" width="3.75390625" style="0" customWidth="1"/>
    <col min="46" max="46" width="1.12109375" style="0" customWidth="1"/>
    <col min="47" max="62" width="3.75390625" style="0" customWidth="1"/>
  </cols>
  <sheetData>
    <row r="1" spans="1:63" ht="15.75">
      <c r="A1" s="149" t="s">
        <v>211</v>
      </c>
      <c r="B1" s="40"/>
      <c r="C1" s="40"/>
      <c r="D1" s="41"/>
      <c r="E1" s="42"/>
      <c r="F1" s="43"/>
      <c r="G1" s="40"/>
      <c r="H1" s="40"/>
      <c r="I1" s="40"/>
      <c r="J1" s="40"/>
      <c r="K1" s="40"/>
      <c r="L1" s="40"/>
      <c r="M1" s="40"/>
      <c r="N1" s="40"/>
      <c r="O1" s="40"/>
      <c r="P1" s="40" t="s">
        <v>7</v>
      </c>
      <c r="Q1" s="40" t="s">
        <v>81</v>
      </c>
      <c r="R1" s="40" t="s">
        <v>82</v>
      </c>
      <c r="S1" s="40" t="s">
        <v>83</v>
      </c>
      <c r="T1" s="40"/>
      <c r="U1" s="40"/>
      <c r="V1" s="40"/>
      <c r="W1" s="40"/>
      <c r="X1" s="40"/>
      <c r="Y1" s="40"/>
      <c r="Z1" s="40"/>
      <c r="AA1" s="40"/>
      <c r="AB1" s="483"/>
      <c r="AC1" s="812"/>
      <c r="AD1" s="42"/>
      <c r="AE1" s="42"/>
      <c r="AF1" s="42"/>
      <c r="AG1" s="42"/>
      <c r="AH1" s="42"/>
      <c r="AI1" s="42" t="s">
        <v>11</v>
      </c>
      <c r="AJ1" s="42" t="s">
        <v>84</v>
      </c>
      <c r="AK1" s="42" t="s">
        <v>85</v>
      </c>
      <c r="AL1" s="42" t="s">
        <v>84</v>
      </c>
      <c r="AM1" s="42" t="s">
        <v>86</v>
      </c>
      <c r="AN1" s="44" t="s">
        <v>87</v>
      </c>
      <c r="AO1" s="44" t="s">
        <v>88</v>
      </c>
      <c r="AP1" s="44" t="s">
        <v>89</v>
      </c>
      <c r="AQ1" s="44" t="s">
        <v>87</v>
      </c>
      <c r="AR1" s="44"/>
      <c r="AS1" s="44"/>
      <c r="AT1" s="813"/>
      <c r="AU1" s="40"/>
      <c r="AV1" s="40"/>
      <c r="AW1" s="40" t="s">
        <v>90</v>
      </c>
      <c r="AX1" s="40" t="s">
        <v>91</v>
      </c>
      <c r="AY1" s="40" t="s">
        <v>87</v>
      </c>
      <c r="AZ1" s="40" t="s">
        <v>84</v>
      </c>
      <c r="BA1" s="40" t="s">
        <v>86</v>
      </c>
      <c r="BB1" s="40" t="s">
        <v>83</v>
      </c>
      <c r="BC1" s="40"/>
      <c r="BD1" s="40"/>
      <c r="BE1" s="40"/>
      <c r="BF1" s="40"/>
      <c r="BG1" s="40"/>
      <c r="BH1" s="40"/>
      <c r="BI1" s="40"/>
      <c r="BJ1" s="40"/>
      <c r="BK1" s="851">
        <f>(G18+G40+G67+G92+G118+G160+G135+G184+G208+G232+G257+G281+G303+G329+G354+G381)/2</f>
        <v>78</v>
      </c>
    </row>
    <row r="2" spans="1:62" ht="15">
      <c r="A2" s="150"/>
      <c r="B2" s="58" t="s">
        <v>38</v>
      </c>
      <c r="C2" s="58" t="s">
        <v>39</v>
      </c>
      <c r="D2" s="59" t="s">
        <v>92</v>
      </c>
      <c r="E2" s="45" t="s">
        <v>93</v>
      </c>
      <c r="F2" s="46" t="s">
        <v>100</v>
      </c>
      <c r="G2" s="45" t="s">
        <v>94</v>
      </c>
      <c r="H2" s="45" t="s">
        <v>95</v>
      </c>
      <c r="I2" s="45" t="s">
        <v>96</v>
      </c>
      <c r="J2" s="45" t="s">
        <v>105</v>
      </c>
      <c r="K2" s="47" t="s">
        <v>97</v>
      </c>
      <c r="L2" s="814"/>
      <c r="M2" s="815">
        <v>1</v>
      </c>
      <c r="N2" s="816">
        <v>2</v>
      </c>
      <c r="O2" s="816">
        <v>3</v>
      </c>
      <c r="P2" s="816">
        <v>4</v>
      </c>
      <c r="Q2" s="816">
        <v>5</v>
      </c>
      <c r="R2" s="816">
        <v>6</v>
      </c>
      <c r="S2" s="816">
        <v>7</v>
      </c>
      <c r="T2" s="816">
        <v>8</v>
      </c>
      <c r="U2" s="816">
        <v>9</v>
      </c>
      <c r="V2" s="816">
        <v>10</v>
      </c>
      <c r="W2" s="816">
        <v>11</v>
      </c>
      <c r="X2" s="816">
        <v>12</v>
      </c>
      <c r="Y2" s="816">
        <v>13</v>
      </c>
      <c r="Z2" s="816">
        <v>14</v>
      </c>
      <c r="AA2" s="816">
        <v>15</v>
      </c>
      <c r="AB2" s="816">
        <v>16</v>
      </c>
      <c r="AC2" s="817"/>
      <c r="AD2" s="815">
        <v>1</v>
      </c>
      <c r="AE2" s="816">
        <v>2</v>
      </c>
      <c r="AF2" s="816">
        <v>3</v>
      </c>
      <c r="AG2" s="816">
        <v>4</v>
      </c>
      <c r="AH2" s="816">
        <v>5</v>
      </c>
      <c r="AI2" s="816">
        <v>6</v>
      </c>
      <c r="AJ2" s="816">
        <v>7</v>
      </c>
      <c r="AK2" s="816">
        <v>8</v>
      </c>
      <c r="AL2" s="816">
        <v>9</v>
      </c>
      <c r="AM2" s="816">
        <v>10</v>
      </c>
      <c r="AN2" s="816">
        <v>11</v>
      </c>
      <c r="AO2" s="816">
        <v>12</v>
      </c>
      <c r="AP2" s="816">
        <v>13</v>
      </c>
      <c r="AQ2" s="816">
        <v>14</v>
      </c>
      <c r="AR2" s="816">
        <v>15</v>
      </c>
      <c r="AS2" s="816">
        <v>16</v>
      </c>
      <c r="AT2" s="818"/>
      <c r="AU2" s="815">
        <v>1</v>
      </c>
      <c r="AV2" s="816">
        <v>2</v>
      </c>
      <c r="AW2" s="816">
        <v>3</v>
      </c>
      <c r="AX2" s="816">
        <v>4</v>
      </c>
      <c r="AY2" s="816">
        <v>5</v>
      </c>
      <c r="AZ2" s="816">
        <v>6</v>
      </c>
      <c r="BA2" s="816">
        <v>7</v>
      </c>
      <c r="BB2" s="816">
        <v>8</v>
      </c>
      <c r="BC2" s="816">
        <v>9</v>
      </c>
      <c r="BD2" s="816">
        <v>10</v>
      </c>
      <c r="BE2" s="816">
        <v>11</v>
      </c>
      <c r="BF2" s="816">
        <v>12</v>
      </c>
      <c r="BG2" s="816">
        <v>13</v>
      </c>
      <c r="BH2" s="816">
        <v>14</v>
      </c>
      <c r="BI2" s="816">
        <v>15</v>
      </c>
      <c r="BJ2" s="816">
        <v>16</v>
      </c>
    </row>
    <row r="3" spans="1:62" ht="15.75">
      <c r="A3" s="410">
        <v>15</v>
      </c>
      <c r="B3" s="63" t="s">
        <v>173</v>
      </c>
      <c r="C3" s="64" t="s">
        <v>16</v>
      </c>
      <c r="D3" s="65">
        <v>950321</v>
      </c>
      <c r="E3" s="60" t="s">
        <v>614</v>
      </c>
      <c r="F3" s="50">
        <f>J3/G3</f>
        <v>3.875</v>
      </c>
      <c r="G3" s="49">
        <f aca="true" t="shared" si="0" ref="G3:G16">COUNT(M3:AB3)</f>
        <v>8</v>
      </c>
      <c r="H3" s="49">
        <f aca="true" t="shared" si="1" ref="H3:H16">SUM(M3:AB3)</f>
        <v>18</v>
      </c>
      <c r="I3" s="49">
        <f aca="true" t="shared" si="2" ref="I3:I16">SUM(AD3:AT3)</f>
        <v>13</v>
      </c>
      <c r="J3" s="51">
        <f>SUM(H3:I3)</f>
        <v>31</v>
      </c>
      <c r="K3" s="52">
        <f aca="true" t="shared" si="3" ref="K3:K16">SUM(AU3:BJ3)</f>
        <v>0</v>
      </c>
      <c r="L3" s="812"/>
      <c r="M3" s="484">
        <v>5</v>
      </c>
      <c r="N3" s="54">
        <v>3</v>
      </c>
      <c r="O3" s="54">
        <v>3</v>
      </c>
      <c r="P3" s="54">
        <v>2</v>
      </c>
      <c r="Q3" s="54">
        <v>1</v>
      </c>
      <c r="R3" s="54">
        <v>2</v>
      </c>
      <c r="S3" s="54">
        <v>1</v>
      </c>
      <c r="T3" s="54"/>
      <c r="U3" s="54">
        <v>1</v>
      </c>
      <c r="V3" s="54"/>
      <c r="W3" s="54"/>
      <c r="X3" s="54"/>
      <c r="Y3" s="54"/>
      <c r="Z3" s="54"/>
      <c r="AA3" s="54"/>
      <c r="AB3" s="54"/>
      <c r="AC3" s="813"/>
      <c r="AD3" s="484">
        <v>0</v>
      </c>
      <c r="AE3" s="54">
        <v>1</v>
      </c>
      <c r="AF3" s="54">
        <v>1</v>
      </c>
      <c r="AG3" s="54">
        <v>5</v>
      </c>
      <c r="AH3" s="54">
        <v>0</v>
      </c>
      <c r="AI3" s="54">
        <v>2</v>
      </c>
      <c r="AJ3" s="54">
        <v>0</v>
      </c>
      <c r="AK3" s="54"/>
      <c r="AL3" s="54">
        <v>4</v>
      </c>
      <c r="AM3" s="54"/>
      <c r="AN3" s="54"/>
      <c r="AO3" s="54"/>
      <c r="AP3" s="54"/>
      <c r="AQ3" s="54"/>
      <c r="AR3" s="54"/>
      <c r="AS3" s="54"/>
      <c r="AT3" s="813"/>
      <c r="AU3" s="48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</row>
    <row r="4" spans="1:62" ht="15.75">
      <c r="A4" s="410">
        <v>3</v>
      </c>
      <c r="B4" s="63" t="s">
        <v>153</v>
      </c>
      <c r="C4" s="64" t="s">
        <v>33</v>
      </c>
      <c r="D4" s="250">
        <v>911209</v>
      </c>
      <c r="E4" s="60" t="s">
        <v>614</v>
      </c>
      <c r="F4" s="50">
        <f aca="true" t="shared" si="4" ref="F4:F17">J4/G4</f>
        <v>2.2222222222222223</v>
      </c>
      <c r="G4" s="49">
        <f t="shared" si="0"/>
        <v>9</v>
      </c>
      <c r="H4" s="49">
        <f t="shared" si="1"/>
        <v>8</v>
      </c>
      <c r="I4" s="49">
        <f t="shared" si="2"/>
        <v>12</v>
      </c>
      <c r="J4" s="51">
        <f aca="true" t="shared" si="5" ref="J4:J17">SUM(H4:I4)</f>
        <v>20</v>
      </c>
      <c r="K4" s="52">
        <f t="shared" si="3"/>
        <v>0</v>
      </c>
      <c r="L4" s="812"/>
      <c r="M4" s="484">
        <v>0</v>
      </c>
      <c r="N4" s="54">
        <v>3</v>
      </c>
      <c r="O4" s="54">
        <v>1</v>
      </c>
      <c r="P4" s="54">
        <v>0</v>
      </c>
      <c r="Q4" s="54">
        <v>0</v>
      </c>
      <c r="R4" s="54">
        <v>1</v>
      </c>
      <c r="S4" s="54">
        <v>1</v>
      </c>
      <c r="T4" s="54">
        <v>2</v>
      </c>
      <c r="U4" s="54">
        <v>0</v>
      </c>
      <c r="V4" s="54"/>
      <c r="W4" s="54"/>
      <c r="X4" s="54"/>
      <c r="Y4" s="54"/>
      <c r="Z4" s="54"/>
      <c r="AA4" s="54"/>
      <c r="AB4" s="54"/>
      <c r="AC4" s="813"/>
      <c r="AD4" s="484">
        <v>3</v>
      </c>
      <c r="AE4" s="54">
        <v>2</v>
      </c>
      <c r="AF4" s="54">
        <v>0</v>
      </c>
      <c r="AG4" s="54">
        <v>1</v>
      </c>
      <c r="AH4" s="54">
        <v>1</v>
      </c>
      <c r="AI4" s="54">
        <v>2</v>
      </c>
      <c r="AJ4" s="54">
        <v>2</v>
      </c>
      <c r="AK4" s="54">
        <v>0</v>
      </c>
      <c r="AL4" s="54">
        <v>1</v>
      </c>
      <c r="AM4" s="54"/>
      <c r="AN4" s="54"/>
      <c r="AO4" s="54"/>
      <c r="AP4" s="54"/>
      <c r="AQ4" s="54"/>
      <c r="AR4" s="54"/>
      <c r="AS4" s="54"/>
      <c r="AT4" s="813"/>
      <c r="AU4" s="48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</row>
    <row r="5" spans="1:62" ht="15.75">
      <c r="A5" s="410">
        <v>12</v>
      </c>
      <c r="B5" s="63" t="s">
        <v>55</v>
      </c>
      <c r="C5" s="64" t="s">
        <v>16</v>
      </c>
      <c r="D5" s="250">
        <v>920507</v>
      </c>
      <c r="E5" s="60" t="s">
        <v>614</v>
      </c>
      <c r="F5" s="50">
        <f t="shared" si="4"/>
        <v>4.875</v>
      </c>
      <c r="G5" s="49">
        <f t="shared" si="0"/>
        <v>8</v>
      </c>
      <c r="H5" s="49">
        <f t="shared" si="1"/>
        <v>24</v>
      </c>
      <c r="I5" s="49">
        <f t="shared" si="2"/>
        <v>15</v>
      </c>
      <c r="J5" s="51">
        <f t="shared" si="5"/>
        <v>39</v>
      </c>
      <c r="K5" s="52">
        <f t="shared" si="3"/>
        <v>0</v>
      </c>
      <c r="L5" s="819"/>
      <c r="M5" s="485">
        <v>4</v>
      </c>
      <c r="N5" s="55">
        <v>1</v>
      </c>
      <c r="O5" s="55">
        <v>3</v>
      </c>
      <c r="P5" s="55">
        <v>3</v>
      </c>
      <c r="Q5" s="55">
        <v>4</v>
      </c>
      <c r="R5" s="55">
        <v>3</v>
      </c>
      <c r="S5" s="55">
        <v>3</v>
      </c>
      <c r="T5" s="55"/>
      <c r="U5" s="55">
        <v>3</v>
      </c>
      <c r="V5" s="55"/>
      <c r="W5" s="55"/>
      <c r="X5" s="55"/>
      <c r="Y5" s="55"/>
      <c r="Z5" s="55"/>
      <c r="AA5" s="55"/>
      <c r="AB5" s="55"/>
      <c r="AC5" s="813"/>
      <c r="AD5" s="485">
        <v>1</v>
      </c>
      <c r="AE5" s="55">
        <v>3</v>
      </c>
      <c r="AF5" s="55">
        <v>3</v>
      </c>
      <c r="AG5" s="55">
        <v>3</v>
      </c>
      <c r="AH5" s="55">
        <v>2</v>
      </c>
      <c r="AI5" s="55">
        <v>2</v>
      </c>
      <c r="AJ5" s="55">
        <v>1</v>
      </c>
      <c r="AK5" s="55"/>
      <c r="AL5" s="55">
        <v>0</v>
      </c>
      <c r="AM5" s="55"/>
      <c r="AN5" s="55"/>
      <c r="AO5" s="55"/>
      <c r="AP5" s="55"/>
      <c r="AQ5" s="55"/>
      <c r="AR5" s="55"/>
      <c r="AS5" s="55"/>
      <c r="AT5" s="813"/>
      <c r="AU5" s="48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</row>
    <row r="6" spans="1:62" ht="15.75">
      <c r="A6" s="410">
        <v>8</v>
      </c>
      <c r="B6" s="63" t="s">
        <v>254</v>
      </c>
      <c r="C6" s="64" t="s">
        <v>16</v>
      </c>
      <c r="D6" s="250">
        <v>900425</v>
      </c>
      <c r="E6" s="60" t="s">
        <v>614</v>
      </c>
      <c r="F6" s="50">
        <f t="shared" si="4"/>
        <v>1.8333333333333333</v>
      </c>
      <c r="G6" s="49">
        <f t="shared" si="0"/>
        <v>6</v>
      </c>
      <c r="H6" s="49">
        <f t="shared" si="1"/>
        <v>7</v>
      </c>
      <c r="I6" s="49">
        <f t="shared" si="2"/>
        <v>4</v>
      </c>
      <c r="J6" s="51">
        <f t="shared" si="5"/>
        <v>11</v>
      </c>
      <c r="K6" s="52">
        <f t="shared" si="3"/>
        <v>0</v>
      </c>
      <c r="L6" s="812"/>
      <c r="M6" s="484"/>
      <c r="N6" s="54"/>
      <c r="O6" s="54"/>
      <c r="P6" s="54">
        <v>3</v>
      </c>
      <c r="Q6" s="54">
        <v>0</v>
      </c>
      <c r="R6" s="54">
        <v>2</v>
      </c>
      <c r="S6" s="54">
        <v>1</v>
      </c>
      <c r="T6" s="54">
        <v>0</v>
      </c>
      <c r="U6" s="54">
        <v>1</v>
      </c>
      <c r="V6" s="54"/>
      <c r="W6" s="54"/>
      <c r="X6" s="54"/>
      <c r="Y6" s="54"/>
      <c r="Z6" s="54"/>
      <c r="AA6" s="54"/>
      <c r="AB6" s="54"/>
      <c r="AC6" s="813"/>
      <c r="AD6" s="484"/>
      <c r="AE6" s="54"/>
      <c r="AF6" s="54"/>
      <c r="AG6" s="54">
        <v>0</v>
      </c>
      <c r="AH6" s="54">
        <v>1</v>
      </c>
      <c r="AI6" s="54">
        <v>1</v>
      </c>
      <c r="AJ6" s="54">
        <v>0</v>
      </c>
      <c r="AK6" s="54">
        <v>1</v>
      </c>
      <c r="AL6" s="54">
        <v>1</v>
      </c>
      <c r="AM6" s="54"/>
      <c r="AN6" s="54"/>
      <c r="AO6" s="54"/>
      <c r="AP6" s="54"/>
      <c r="AQ6" s="54"/>
      <c r="AR6" s="54"/>
      <c r="AS6" s="54"/>
      <c r="AT6" s="813"/>
      <c r="AU6" s="48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</row>
    <row r="7" spans="1:62" ht="15.75">
      <c r="A7" s="410">
        <v>17</v>
      </c>
      <c r="B7" s="63" t="s">
        <v>262</v>
      </c>
      <c r="C7" s="64" t="s">
        <v>74</v>
      </c>
      <c r="D7" s="250">
        <v>910521</v>
      </c>
      <c r="E7" s="60" t="s">
        <v>614</v>
      </c>
      <c r="F7" s="50">
        <f t="shared" si="4"/>
        <v>1.5</v>
      </c>
      <c r="G7" s="49">
        <f t="shared" si="0"/>
        <v>6</v>
      </c>
      <c r="H7" s="49">
        <f t="shared" si="1"/>
        <v>4</v>
      </c>
      <c r="I7" s="49">
        <f t="shared" si="2"/>
        <v>5</v>
      </c>
      <c r="J7" s="51">
        <f t="shared" si="5"/>
        <v>9</v>
      </c>
      <c r="K7" s="52">
        <f t="shared" si="3"/>
        <v>0</v>
      </c>
      <c r="L7" s="812"/>
      <c r="M7" s="484"/>
      <c r="N7" s="54"/>
      <c r="O7" s="54">
        <v>0</v>
      </c>
      <c r="P7" s="54">
        <v>2</v>
      </c>
      <c r="Q7" s="54"/>
      <c r="R7" s="54">
        <v>1</v>
      </c>
      <c r="S7" s="54">
        <v>1</v>
      </c>
      <c r="T7" s="54">
        <v>0</v>
      </c>
      <c r="U7" s="54">
        <v>0</v>
      </c>
      <c r="V7" s="54"/>
      <c r="W7" s="54"/>
      <c r="X7" s="54"/>
      <c r="Y7" s="54"/>
      <c r="Z7" s="54"/>
      <c r="AA7" s="54"/>
      <c r="AB7" s="54"/>
      <c r="AC7" s="813"/>
      <c r="AD7" s="484"/>
      <c r="AE7" s="54"/>
      <c r="AF7" s="54">
        <v>0</v>
      </c>
      <c r="AG7" s="54">
        <v>1</v>
      </c>
      <c r="AH7" s="54"/>
      <c r="AI7" s="54">
        <v>2</v>
      </c>
      <c r="AJ7" s="54">
        <v>1</v>
      </c>
      <c r="AK7" s="54">
        <v>1</v>
      </c>
      <c r="AL7" s="54">
        <v>0</v>
      </c>
      <c r="AM7" s="54"/>
      <c r="AN7" s="54"/>
      <c r="AO7" s="54"/>
      <c r="AP7" s="54"/>
      <c r="AQ7" s="54"/>
      <c r="AR7" s="54"/>
      <c r="AS7" s="54"/>
      <c r="AT7" s="813"/>
      <c r="AU7" s="48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</row>
    <row r="8" spans="1:62" ht="15.75">
      <c r="A8" s="410">
        <v>11</v>
      </c>
      <c r="B8" s="63" t="s">
        <v>260</v>
      </c>
      <c r="C8" s="64" t="s">
        <v>79</v>
      </c>
      <c r="D8" s="250">
        <v>920601</v>
      </c>
      <c r="E8" s="60" t="s">
        <v>614</v>
      </c>
      <c r="F8" s="50">
        <f t="shared" si="4"/>
        <v>2.5</v>
      </c>
      <c r="G8" s="49">
        <f t="shared" si="0"/>
        <v>6</v>
      </c>
      <c r="H8" s="49">
        <f t="shared" si="1"/>
        <v>9</v>
      </c>
      <c r="I8" s="49">
        <f t="shared" si="2"/>
        <v>6</v>
      </c>
      <c r="J8" s="51">
        <f t="shared" si="5"/>
        <v>15</v>
      </c>
      <c r="K8" s="52">
        <f t="shared" si="3"/>
        <v>0</v>
      </c>
      <c r="L8" s="812"/>
      <c r="M8" s="484"/>
      <c r="N8" s="54">
        <v>1</v>
      </c>
      <c r="O8" s="54">
        <v>3</v>
      </c>
      <c r="P8" s="54"/>
      <c r="Q8" s="54">
        <v>2</v>
      </c>
      <c r="R8" s="54">
        <v>0</v>
      </c>
      <c r="S8" s="54">
        <v>0</v>
      </c>
      <c r="T8" s="54">
        <v>3</v>
      </c>
      <c r="U8" s="54"/>
      <c r="V8" s="54"/>
      <c r="W8" s="54"/>
      <c r="X8" s="54"/>
      <c r="Y8" s="54"/>
      <c r="Z8" s="54"/>
      <c r="AA8" s="54"/>
      <c r="AB8" s="54"/>
      <c r="AC8" s="813"/>
      <c r="AD8" s="484"/>
      <c r="AE8" s="54">
        <v>1</v>
      </c>
      <c r="AF8" s="54">
        <v>1</v>
      </c>
      <c r="AG8" s="54"/>
      <c r="AH8" s="54">
        <v>0</v>
      </c>
      <c r="AI8" s="54">
        <v>1</v>
      </c>
      <c r="AJ8" s="54">
        <v>2</v>
      </c>
      <c r="AK8" s="54">
        <v>1</v>
      </c>
      <c r="AL8" s="54"/>
      <c r="AM8" s="54"/>
      <c r="AN8" s="54"/>
      <c r="AO8" s="54"/>
      <c r="AP8" s="54"/>
      <c r="AQ8" s="54"/>
      <c r="AR8" s="54"/>
      <c r="AS8" s="54"/>
      <c r="AT8" s="813"/>
      <c r="AU8" s="48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</row>
    <row r="9" spans="1:62" ht="15.75">
      <c r="A9" s="410">
        <v>21</v>
      </c>
      <c r="B9" s="63" t="s">
        <v>55</v>
      </c>
      <c r="C9" s="64" t="s">
        <v>62</v>
      </c>
      <c r="D9" s="65">
        <v>890917</v>
      </c>
      <c r="E9" s="60" t="s">
        <v>614</v>
      </c>
      <c r="F9" s="780">
        <f t="shared" si="4"/>
        <v>1.3333333333333333</v>
      </c>
      <c r="G9" s="49">
        <f t="shared" si="0"/>
        <v>9</v>
      </c>
      <c r="H9" s="49">
        <f t="shared" si="1"/>
        <v>5</v>
      </c>
      <c r="I9" s="49">
        <f t="shared" si="2"/>
        <v>7</v>
      </c>
      <c r="J9" s="51">
        <f t="shared" si="5"/>
        <v>12</v>
      </c>
      <c r="K9" s="52">
        <f t="shared" si="3"/>
        <v>0</v>
      </c>
      <c r="L9" s="812"/>
      <c r="M9" s="484">
        <v>0</v>
      </c>
      <c r="N9" s="54">
        <v>1</v>
      </c>
      <c r="O9" s="54">
        <v>0</v>
      </c>
      <c r="P9" s="54">
        <v>1</v>
      </c>
      <c r="Q9" s="54">
        <v>2</v>
      </c>
      <c r="R9" s="54">
        <v>0</v>
      </c>
      <c r="S9" s="54">
        <v>0</v>
      </c>
      <c r="T9" s="54">
        <v>1</v>
      </c>
      <c r="U9" s="54">
        <v>0</v>
      </c>
      <c r="V9" s="54"/>
      <c r="W9" s="54"/>
      <c r="X9" s="54"/>
      <c r="Y9" s="54"/>
      <c r="Z9" s="54"/>
      <c r="AA9" s="54"/>
      <c r="AB9" s="54"/>
      <c r="AC9" s="813"/>
      <c r="AD9" s="484">
        <v>0</v>
      </c>
      <c r="AE9" s="54">
        <v>1</v>
      </c>
      <c r="AF9" s="54">
        <v>2</v>
      </c>
      <c r="AG9" s="54">
        <v>2</v>
      </c>
      <c r="AH9" s="54">
        <v>0</v>
      </c>
      <c r="AI9" s="54">
        <v>1</v>
      </c>
      <c r="AJ9" s="54">
        <v>0</v>
      </c>
      <c r="AK9" s="54">
        <v>0</v>
      </c>
      <c r="AL9" s="54">
        <v>1</v>
      </c>
      <c r="AM9" s="54"/>
      <c r="AN9" s="54"/>
      <c r="AO9" s="54"/>
      <c r="AP9" s="54"/>
      <c r="AQ9" s="54"/>
      <c r="AR9" s="54"/>
      <c r="AS9" s="54"/>
      <c r="AT9" s="813"/>
      <c r="AU9" s="48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</row>
    <row r="10" spans="1:62" ht="15.75">
      <c r="A10" s="410">
        <v>88</v>
      </c>
      <c r="B10" s="63" t="s">
        <v>263</v>
      </c>
      <c r="C10" s="64" t="s">
        <v>22</v>
      </c>
      <c r="D10" s="65">
        <v>940912</v>
      </c>
      <c r="E10" s="60" t="s">
        <v>614</v>
      </c>
      <c r="F10" s="463">
        <f t="shared" si="4"/>
        <v>1.7777777777777777</v>
      </c>
      <c r="G10" s="60">
        <f t="shared" si="0"/>
        <v>9</v>
      </c>
      <c r="H10" s="49">
        <f t="shared" si="1"/>
        <v>10</v>
      </c>
      <c r="I10" s="49">
        <f t="shared" si="2"/>
        <v>6</v>
      </c>
      <c r="J10" s="51">
        <f t="shared" si="5"/>
        <v>16</v>
      </c>
      <c r="K10" s="52">
        <f t="shared" si="3"/>
        <v>0</v>
      </c>
      <c r="L10" s="812"/>
      <c r="M10" s="484">
        <v>2</v>
      </c>
      <c r="N10" s="54">
        <v>1</v>
      </c>
      <c r="O10" s="54">
        <v>1</v>
      </c>
      <c r="P10" s="54">
        <v>1</v>
      </c>
      <c r="Q10" s="54">
        <v>1</v>
      </c>
      <c r="R10" s="54">
        <v>0</v>
      </c>
      <c r="S10" s="54">
        <v>0</v>
      </c>
      <c r="T10" s="54">
        <v>2</v>
      </c>
      <c r="U10" s="54">
        <v>2</v>
      </c>
      <c r="V10" s="54"/>
      <c r="W10" s="54"/>
      <c r="X10" s="54"/>
      <c r="Y10" s="54"/>
      <c r="Z10" s="54"/>
      <c r="AA10" s="54"/>
      <c r="AB10" s="54"/>
      <c r="AC10" s="813"/>
      <c r="AD10" s="484">
        <v>0</v>
      </c>
      <c r="AE10" s="54">
        <v>1</v>
      </c>
      <c r="AF10" s="54">
        <v>2</v>
      </c>
      <c r="AG10" s="54">
        <v>1</v>
      </c>
      <c r="AH10" s="54">
        <v>1</v>
      </c>
      <c r="AI10" s="54">
        <v>0</v>
      </c>
      <c r="AJ10" s="54">
        <v>1</v>
      </c>
      <c r="AK10" s="54">
        <v>0</v>
      </c>
      <c r="AL10" s="54">
        <v>0</v>
      </c>
      <c r="AM10" s="54"/>
      <c r="AN10" s="54"/>
      <c r="AO10" s="54"/>
      <c r="AP10" s="54"/>
      <c r="AQ10" s="54"/>
      <c r="AR10" s="54"/>
      <c r="AS10" s="54"/>
      <c r="AT10" s="813"/>
      <c r="AU10" s="48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</row>
    <row r="11" spans="1:62" ht="15.75">
      <c r="A11" s="410"/>
      <c r="B11" s="63" t="s">
        <v>171</v>
      </c>
      <c r="C11" s="64" t="s">
        <v>22</v>
      </c>
      <c r="D11" s="250">
        <v>920701</v>
      </c>
      <c r="E11" s="60" t="s">
        <v>614</v>
      </c>
      <c r="F11" s="463">
        <f t="shared" si="4"/>
        <v>2.5714285714285716</v>
      </c>
      <c r="G11" s="60">
        <f t="shared" si="0"/>
        <v>7</v>
      </c>
      <c r="H11" s="49">
        <f t="shared" si="1"/>
        <v>9</v>
      </c>
      <c r="I11" s="49">
        <f t="shared" si="2"/>
        <v>9</v>
      </c>
      <c r="J11" s="51">
        <f t="shared" si="5"/>
        <v>18</v>
      </c>
      <c r="K11" s="52">
        <f t="shared" si="3"/>
        <v>0</v>
      </c>
      <c r="L11" s="812"/>
      <c r="M11" s="484">
        <v>0</v>
      </c>
      <c r="N11" s="54">
        <v>2</v>
      </c>
      <c r="O11" s="54"/>
      <c r="P11" s="54">
        <v>4</v>
      </c>
      <c r="Q11" s="54">
        <v>0</v>
      </c>
      <c r="R11" s="54"/>
      <c r="S11" s="54">
        <v>1</v>
      </c>
      <c r="T11" s="54">
        <v>0</v>
      </c>
      <c r="U11" s="54">
        <v>2</v>
      </c>
      <c r="V11" s="54"/>
      <c r="W11" s="54"/>
      <c r="X11" s="54"/>
      <c r="Y11" s="54"/>
      <c r="Z11" s="54"/>
      <c r="AA11" s="54"/>
      <c r="AB11" s="54"/>
      <c r="AC11" s="813"/>
      <c r="AD11" s="484">
        <v>2</v>
      </c>
      <c r="AE11" s="54">
        <v>0</v>
      </c>
      <c r="AF11" s="54"/>
      <c r="AG11" s="54">
        <v>3</v>
      </c>
      <c r="AH11" s="54">
        <v>2</v>
      </c>
      <c r="AI11" s="54"/>
      <c r="AJ11" s="54">
        <v>0</v>
      </c>
      <c r="AK11" s="54">
        <v>2</v>
      </c>
      <c r="AL11" s="54">
        <v>0</v>
      </c>
      <c r="AM11" s="54"/>
      <c r="AN11" s="54"/>
      <c r="AO11" s="54"/>
      <c r="AP11" s="54"/>
      <c r="AQ11" s="54"/>
      <c r="AR11" s="54"/>
      <c r="AS11" s="54"/>
      <c r="AT11" s="813"/>
      <c r="AU11" s="48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</row>
    <row r="12" spans="1:62" ht="15.75">
      <c r="A12" s="410"/>
      <c r="B12" s="63" t="s">
        <v>80</v>
      </c>
      <c r="C12" s="64" t="s">
        <v>28</v>
      </c>
      <c r="D12" s="250">
        <v>880722</v>
      </c>
      <c r="E12" s="60" t="s">
        <v>614</v>
      </c>
      <c r="F12" s="463" t="e">
        <f t="shared" si="4"/>
        <v>#DIV/0!</v>
      </c>
      <c r="G12" s="60">
        <f t="shared" si="0"/>
        <v>0</v>
      </c>
      <c r="H12" s="49">
        <f t="shared" si="1"/>
        <v>0</v>
      </c>
      <c r="I12" s="49">
        <f t="shared" si="2"/>
        <v>0</v>
      </c>
      <c r="J12" s="51">
        <f t="shared" si="5"/>
        <v>0</v>
      </c>
      <c r="K12" s="52">
        <f t="shared" si="3"/>
        <v>0</v>
      </c>
      <c r="L12" s="812"/>
      <c r="M12" s="48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813"/>
      <c r="AD12" s="48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813"/>
      <c r="AU12" s="48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</row>
    <row r="13" spans="1:62" ht="16.5" thickBot="1">
      <c r="A13" s="410"/>
      <c r="B13" s="820" t="s">
        <v>321</v>
      </c>
      <c r="C13" s="821" t="s">
        <v>66</v>
      </c>
      <c r="D13" s="822">
        <v>830126</v>
      </c>
      <c r="E13" s="823" t="s">
        <v>614</v>
      </c>
      <c r="F13" s="463" t="e">
        <f t="shared" si="4"/>
        <v>#DIV/0!</v>
      </c>
      <c r="G13" s="60">
        <f t="shared" si="0"/>
        <v>0</v>
      </c>
      <c r="H13" s="49">
        <f t="shared" si="1"/>
        <v>0</v>
      </c>
      <c r="I13" s="49">
        <f t="shared" si="2"/>
        <v>0</v>
      </c>
      <c r="J13" s="51">
        <f t="shared" si="5"/>
        <v>0</v>
      </c>
      <c r="K13" s="52">
        <f t="shared" si="3"/>
        <v>0</v>
      </c>
      <c r="L13" s="812"/>
      <c r="M13" s="48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813"/>
      <c r="AD13" s="48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813"/>
      <c r="AU13" s="48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</row>
    <row r="14" spans="1:62" ht="15.75">
      <c r="A14" s="410"/>
      <c r="B14" s="824" t="s">
        <v>660</v>
      </c>
      <c r="C14" s="825" t="s">
        <v>28</v>
      </c>
      <c r="D14" s="826"/>
      <c r="E14" s="774" t="s">
        <v>614</v>
      </c>
      <c r="F14" s="463">
        <f t="shared" si="4"/>
        <v>3</v>
      </c>
      <c r="G14" s="60">
        <f t="shared" si="0"/>
        <v>1</v>
      </c>
      <c r="H14" s="49">
        <f t="shared" si="1"/>
        <v>0</v>
      </c>
      <c r="I14" s="49">
        <f t="shared" si="2"/>
        <v>3</v>
      </c>
      <c r="J14" s="51">
        <f t="shared" si="5"/>
        <v>3</v>
      </c>
      <c r="K14" s="52">
        <f t="shared" si="3"/>
        <v>0</v>
      </c>
      <c r="L14" s="812"/>
      <c r="M14" s="484"/>
      <c r="N14" s="54">
        <v>0</v>
      </c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813"/>
      <c r="AD14" s="484"/>
      <c r="AE14" s="54">
        <v>3</v>
      </c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813"/>
      <c r="AU14" s="48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</row>
    <row r="15" spans="1:62" ht="15.75">
      <c r="A15" s="435"/>
      <c r="B15" s="433"/>
      <c r="C15" s="433"/>
      <c r="D15" s="433"/>
      <c r="E15" s="60" t="s">
        <v>614</v>
      </c>
      <c r="F15" s="463" t="e">
        <f t="shared" si="4"/>
        <v>#DIV/0!</v>
      </c>
      <c r="G15" s="60">
        <f t="shared" si="0"/>
        <v>0</v>
      </c>
      <c r="H15" s="49">
        <f t="shared" si="1"/>
        <v>0</v>
      </c>
      <c r="I15" s="49">
        <f t="shared" si="2"/>
        <v>0</v>
      </c>
      <c r="J15" s="51">
        <f t="shared" si="5"/>
        <v>0</v>
      </c>
      <c r="K15" s="52">
        <f t="shared" si="3"/>
        <v>0</v>
      </c>
      <c r="L15" s="812"/>
      <c r="M15" s="48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813"/>
      <c r="AD15" s="48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813"/>
      <c r="AU15" s="48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</row>
    <row r="16" spans="1:62" ht="15.75">
      <c r="A16" s="159"/>
      <c r="B16" s="884" t="s">
        <v>104</v>
      </c>
      <c r="C16" s="884" t="s">
        <v>14</v>
      </c>
      <c r="D16" s="885"/>
      <c r="E16" s="60" t="s">
        <v>615</v>
      </c>
      <c r="F16" s="463">
        <f t="shared" si="4"/>
        <v>9.666666666666666</v>
      </c>
      <c r="G16" s="60">
        <f t="shared" si="0"/>
        <v>3</v>
      </c>
      <c r="H16" s="49">
        <f t="shared" si="1"/>
        <v>29</v>
      </c>
      <c r="I16" s="49">
        <f t="shared" si="2"/>
        <v>0</v>
      </c>
      <c r="J16" s="51">
        <f t="shared" si="5"/>
        <v>29</v>
      </c>
      <c r="K16" s="52">
        <f t="shared" si="3"/>
        <v>0</v>
      </c>
      <c r="L16" s="812"/>
      <c r="M16" s="484"/>
      <c r="N16" s="54"/>
      <c r="O16" s="54"/>
      <c r="P16" s="54"/>
      <c r="Q16" s="54">
        <v>7</v>
      </c>
      <c r="R16" s="54">
        <v>9</v>
      </c>
      <c r="S16" s="54">
        <v>13</v>
      </c>
      <c r="T16" s="54"/>
      <c r="U16" s="54"/>
      <c r="V16" s="54"/>
      <c r="W16" s="54"/>
      <c r="X16" s="54"/>
      <c r="Y16" s="54"/>
      <c r="Z16" s="54"/>
      <c r="AA16" s="54"/>
      <c r="AB16" s="54"/>
      <c r="AC16" s="813"/>
      <c r="AD16" s="48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813"/>
      <c r="AU16" s="48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</row>
    <row r="17" spans="1:62" ht="16.5" thickBot="1">
      <c r="A17" s="151"/>
      <c r="B17" s="364" t="s">
        <v>158</v>
      </c>
      <c r="C17" s="364" t="s">
        <v>28</v>
      </c>
      <c r="D17" s="361"/>
      <c r="E17" s="57" t="s">
        <v>615</v>
      </c>
      <c r="F17" s="50">
        <f t="shared" si="4"/>
        <v>6.5</v>
      </c>
      <c r="G17" s="49">
        <f>COUNT(M17:AB17)</f>
        <v>6</v>
      </c>
      <c r="H17" s="49">
        <f>SUM(M17:AB17)</f>
        <v>39</v>
      </c>
      <c r="I17" s="49">
        <f>SUM(AD17:AT17)</f>
        <v>0</v>
      </c>
      <c r="J17" s="51">
        <f t="shared" si="5"/>
        <v>39</v>
      </c>
      <c r="K17" s="52">
        <f>SUM(AU17:BJ17)</f>
        <v>0</v>
      </c>
      <c r="L17" s="812"/>
      <c r="M17" s="484">
        <v>10</v>
      </c>
      <c r="N17" s="54">
        <v>5</v>
      </c>
      <c r="O17" s="54">
        <v>4</v>
      </c>
      <c r="P17" s="54">
        <v>4</v>
      </c>
      <c r="Q17" s="54"/>
      <c r="R17" s="54"/>
      <c r="S17" s="54"/>
      <c r="T17" s="54">
        <v>10</v>
      </c>
      <c r="U17" s="54">
        <v>6</v>
      </c>
      <c r="V17" s="54"/>
      <c r="W17" s="54"/>
      <c r="X17" s="54"/>
      <c r="Y17" s="54"/>
      <c r="Z17" s="54"/>
      <c r="AA17" s="54"/>
      <c r="AB17" s="54"/>
      <c r="AC17" s="813"/>
      <c r="AD17" s="48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813"/>
      <c r="AU17" s="48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</row>
    <row r="18" spans="1:62" ht="16.5" thickBot="1">
      <c r="A18" s="152"/>
      <c r="B18" s="165"/>
      <c r="C18" s="165"/>
      <c r="D18" s="100"/>
      <c r="E18" s="44" t="s">
        <v>579</v>
      </c>
      <c r="F18" s="141"/>
      <c r="G18" s="464">
        <f>COUNT(M18:AB18)</f>
        <v>9</v>
      </c>
      <c r="H18" s="147">
        <f>SUM(M18:AB18)</f>
        <v>16</v>
      </c>
      <c r="I18" s="44"/>
      <c r="J18" s="142"/>
      <c r="K18" s="143"/>
      <c r="L18" s="812"/>
      <c r="M18" s="144">
        <v>2</v>
      </c>
      <c r="N18" s="145">
        <v>2</v>
      </c>
      <c r="O18" s="146">
        <v>4</v>
      </c>
      <c r="P18" s="462">
        <v>4</v>
      </c>
      <c r="Q18" s="146">
        <v>0</v>
      </c>
      <c r="R18" s="146">
        <v>2</v>
      </c>
      <c r="S18" s="145">
        <v>0</v>
      </c>
      <c r="T18" s="145">
        <v>2</v>
      </c>
      <c r="U18" s="475">
        <v>0</v>
      </c>
      <c r="V18" s="145"/>
      <c r="W18" s="145"/>
      <c r="X18" s="145"/>
      <c r="Y18" s="145"/>
      <c r="Z18" s="145"/>
      <c r="AA18" s="475"/>
      <c r="AB18" s="475"/>
      <c r="AC18" s="813"/>
      <c r="AD18" s="48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813"/>
      <c r="AU18" s="48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</row>
    <row r="19" spans="1:62" ht="15.75">
      <c r="A19" s="786" t="s">
        <v>337</v>
      </c>
      <c r="B19" s="40"/>
      <c r="C19" s="40"/>
      <c r="D19" s="41"/>
      <c r="E19" s="42"/>
      <c r="F19" s="43"/>
      <c r="G19" s="40"/>
      <c r="H19" s="40"/>
      <c r="I19" s="40"/>
      <c r="J19" s="40"/>
      <c r="K19" s="40"/>
      <c r="L19" s="40"/>
      <c r="M19" s="40"/>
      <c r="N19" s="40"/>
      <c r="O19" s="40"/>
      <c r="P19" s="40" t="s">
        <v>7</v>
      </c>
      <c r="Q19" s="40" t="s">
        <v>81</v>
      </c>
      <c r="R19" s="40" t="s">
        <v>82</v>
      </c>
      <c r="S19" s="40" t="s">
        <v>83</v>
      </c>
      <c r="T19" s="40"/>
      <c r="U19" s="40"/>
      <c r="V19" s="40"/>
      <c r="W19" s="40"/>
      <c r="X19" s="40"/>
      <c r="Y19" s="40"/>
      <c r="Z19" s="40"/>
      <c r="AA19" s="40"/>
      <c r="AB19" s="483"/>
      <c r="AC19" s="812"/>
      <c r="AD19" s="42"/>
      <c r="AE19" s="42"/>
      <c r="AF19" s="42"/>
      <c r="AG19" s="42"/>
      <c r="AH19" s="42"/>
      <c r="AI19" s="42" t="s">
        <v>11</v>
      </c>
      <c r="AJ19" s="42" t="s">
        <v>84</v>
      </c>
      <c r="AK19" s="42" t="s">
        <v>85</v>
      </c>
      <c r="AL19" s="42" t="s">
        <v>84</v>
      </c>
      <c r="AM19" s="42" t="s">
        <v>86</v>
      </c>
      <c r="AN19" s="44" t="s">
        <v>87</v>
      </c>
      <c r="AO19" s="44" t="s">
        <v>88</v>
      </c>
      <c r="AP19" s="44" t="s">
        <v>89</v>
      </c>
      <c r="AQ19" s="44" t="s">
        <v>87</v>
      </c>
      <c r="AR19" s="44"/>
      <c r="AS19" s="44"/>
      <c r="AT19" s="813"/>
      <c r="AU19" s="40"/>
      <c r="AV19" s="40"/>
      <c r="AW19" s="40" t="s">
        <v>90</v>
      </c>
      <c r="AX19" s="40" t="s">
        <v>91</v>
      </c>
      <c r="AY19" s="40" t="s">
        <v>87</v>
      </c>
      <c r="AZ19" s="40" t="s">
        <v>84</v>
      </c>
      <c r="BA19" s="40" t="s">
        <v>86</v>
      </c>
      <c r="BB19" s="40" t="s">
        <v>83</v>
      </c>
      <c r="BC19" s="40"/>
      <c r="BD19" s="40"/>
      <c r="BE19" s="40"/>
      <c r="BF19" s="40"/>
      <c r="BG19" s="40"/>
      <c r="BH19" s="40"/>
      <c r="BI19" s="40"/>
      <c r="BJ19" s="40"/>
    </row>
    <row r="20" spans="1:62" ht="15">
      <c r="A20" s="150"/>
      <c r="B20" s="58" t="s">
        <v>38</v>
      </c>
      <c r="C20" s="58" t="s">
        <v>39</v>
      </c>
      <c r="D20" s="59" t="s">
        <v>92</v>
      </c>
      <c r="E20" s="45" t="s">
        <v>93</v>
      </c>
      <c r="F20" s="46" t="s">
        <v>100</v>
      </c>
      <c r="G20" s="45" t="s">
        <v>94</v>
      </c>
      <c r="H20" s="45" t="s">
        <v>95</v>
      </c>
      <c r="I20" s="45" t="s">
        <v>96</v>
      </c>
      <c r="J20" s="45" t="s">
        <v>105</v>
      </c>
      <c r="K20" s="47" t="s">
        <v>97</v>
      </c>
      <c r="L20" s="814"/>
      <c r="M20" s="815">
        <v>1</v>
      </c>
      <c r="N20" s="816">
        <v>2</v>
      </c>
      <c r="O20" s="816">
        <v>3</v>
      </c>
      <c r="P20" s="816">
        <v>4</v>
      </c>
      <c r="Q20" s="816">
        <v>5</v>
      </c>
      <c r="R20" s="816">
        <v>6</v>
      </c>
      <c r="S20" s="816">
        <v>7</v>
      </c>
      <c r="T20" s="816">
        <v>8</v>
      </c>
      <c r="U20" s="816">
        <v>9</v>
      </c>
      <c r="V20" s="816">
        <v>10</v>
      </c>
      <c r="W20" s="816">
        <v>11</v>
      </c>
      <c r="X20" s="816">
        <v>12</v>
      </c>
      <c r="Y20" s="816">
        <v>13</v>
      </c>
      <c r="Z20" s="816">
        <v>14</v>
      </c>
      <c r="AA20" s="816">
        <v>15</v>
      </c>
      <c r="AB20" s="816">
        <v>16</v>
      </c>
      <c r="AC20" s="817"/>
      <c r="AD20" s="815">
        <v>1</v>
      </c>
      <c r="AE20" s="816">
        <v>2</v>
      </c>
      <c r="AF20" s="816">
        <v>3</v>
      </c>
      <c r="AG20" s="816">
        <v>4</v>
      </c>
      <c r="AH20" s="816">
        <v>5</v>
      </c>
      <c r="AI20" s="816">
        <v>6</v>
      </c>
      <c r="AJ20" s="816">
        <v>7</v>
      </c>
      <c r="AK20" s="816">
        <v>8</v>
      </c>
      <c r="AL20" s="816">
        <v>9</v>
      </c>
      <c r="AM20" s="816">
        <v>10</v>
      </c>
      <c r="AN20" s="816">
        <v>11</v>
      </c>
      <c r="AO20" s="816">
        <v>12</v>
      </c>
      <c r="AP20" s="816">
        <v>13</v>
      </c>
      <c r="AQ20" s="816">
        <v>14</v>
      </c>
      <c r="AR20" s="816">
        <v>15</v>
      </c>
      <c r="AS20" s="816">
        <v>16</v>
      </c>
      <c r="AT20" s="818"/>
      <c r="AU20" s="815">
        <v>1</v>
      </c>
      <c r="AV20" s="816">
        <v>2</v>
      </c>
      <c r="AW20" s="816">
        <v>3</v>
      </c>
      <c r="AX20" s="816">
        <v>4</v>
      </c>
      <c r="AY20" s="816">
        <v>5</v>
      </c>
      <c r="AZ20" s="816">
        <v>6</v>
      </c>
      <c r="BA20" s="816">
        <v>7</v>
      </c>
      <c r="BB20" s="816">
        <v>8</v>
      </c>
      <c r="BC20" s="816">
        <v>9</v>
      </c>
      <c r="BD20" s="816">
        <v>10</v>
      </c>
      <c r="BE20" s="816">
        <v>11</v>
      </c>
      <c r="BF20" s="816">
        <v>12</v>
      </c>
      <c r="BG20" s="816">
        <v>13</v>
      </c>
      <c r="BH20" s="816">
        <v>14</v>
      </c>
      <c r="BI20" s="816">
        <v>15</v>
      </c>
      <c r="BJ20" s="816">
        <v>16</v>
      </c>
    </row>
    <row r="21" spans="1:62" ht="15.75">
      <c r="A21" s="249">
        <v>43</v>
      </c>
      <c r="B21" s="63" t="s">
        <v>13</v>
      </c>
      <c r="C21" s="64" t="s">
        <v>14</v>
      </c>
      <c r="D21" s="525">
        <v>780504</v>
      </c>
      <c r="E21" s="60" t="s">
        <v>394</v>
      </c>
      <c r="F21" s="50">
        <f>J21/G21</f>
        <v>5</v>
      </c>
      <c r="G21" s="49">
        <f aca="true" t="shared" si="6" ref="G21:G38">COUNT(M21:AB21)</f>
        <v>6</v>
      </c>
      <c r="H21" s="49">
        <f aca="true" t="shared" si="7" ref="H21:H38">SUM(M21:AB21)</f>
        <v>12</v>
      </c>
      <c r="I21" s="49">
        <f aca="true" t="shared" si="8" ref="I21:I38">SUM(AD21:AT21)</f>
        <v>18</v>
      </c>
      <c r="J21" s="51">
        <f>SUM(H21:I21)</f>
        <v>30</v>
      </c>
      <c r="K21" s="52">
        <f aca="true" t="shared" si="9" ref="K21:K38">SUM(AU21:BJ21)</f>
        <v>0</v>
      </c>
      <c r="L21" s="812"/>
      <c r="M21" s="484">
        <v>0</v>
      </c>
      <c r="N21" s="54"/>
      <c r="O21" s="54"/>
      <c r="P21" s="54">
        <v>2</v>
      </c>
      <c r="Q21" s="54">
        <v>3</v>
      </c>
      <c r="R21" s="922"/>
      <c r="S21" s="54">
        <v>1</v>
      </c>
      <c r="T21" s="54">
        <v>4</v>
      </c>
      <c r="U21" s="54">
        <v>2</v>
      </c>
      <c r="V21" s="54"/>
      <c r="W21" s="54"/>
      <c r="X21" s="54"/>
      <c r="Y21" s="54"/>
      <c r="Z21" s="54"/>
      <c r="AA21" s="54"/>
      <c r="AB21" s="54"/>
      <c r="AC21" s="813"/>
      <c r="AD21" s="484">
        <v>2</v>
      </c>
      <c r="AE21" s="54"/>
      <c r="AF21" s="54"/>
      <c r="AG21" s="54">
        <v>4</v>
      </c>
      <c r="AH21" s="54">
        <v>1</v>
      </c>
      <c r="AI21" s="922"/>
      <c r="AJ21" s="54">
        <v>5</v>
      </c>
      <c r="AK21" s="54">
        <v>5</v>
      </c>
      <c r="AL21" s="54">
        <v>1</v>
      </c>
      <c r="AM21" s="54"/>
      <c r="AN21" s="54"/>
      <c r="AO21" s="54"/>
      <c r="AP21" s="54"/>
      <c r="AQ21" s="54"/>
      <c r="AR21" s="54"/>
      <c r="AS21" s="54"/>
      <c r="AT21" s="813"/>
      <c r="AU21" s="48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</row>
    <row r="22" spans="1:62" ht="15.75">
      <c r="A22" s="249"/>
      <c r="B22" s="63" t="s">
        <v>217</v>
      </c>
      <c r="C22" s="64" t="s">
        <v>27</v>
      </c>
      <c r="D22" s="525">
        <v>930303</v>
      </c>
      <c r="E22" s="60" t="s">
        <v>394</v>
      </c>
      <c r="F22" s="50" t="e">
        <f aca="true" t="shared" si="10" ref="F22:F39">J22/G22</f>
        <v>#DIV/0!</v>
      </c>
      <c r="G22" s="49">
        <f t="shared" si="6"/>
        <v>0</v>
      </c>
      <c r="H22" s="49">
        <f t="shared" si="7"/>
        <v>0</v>
      </c>
      <c r="I22" s="49">
        <f t="shared" si="8"/>
        <v>0</v>
      </c>
      <c r="J22" s="51">
        <f aca="true" t="shared" si="11" ref="J22:J39">SUM(H22:I22)</f>
        <v>0</v>
      </c>
      <c r="K22" s="52">
        <f t="shared" si="9"/>
        <v>0</v>
      </c>
      <c r="L22" s="812"/>
      <c r="M22" s="484"/>
      <c r="N22" s="54"/>
      <c r="O22" s="54"/>
      <c r="P22" s="54"/>
      <c r="Q22" s="54"/>
      <c r="R22" s="922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813"/>
      <c r="AD22" s="484"/>
      <c r="AE22" s="54"/>
      <c r="AF22" s="54"/>
      <c r="AG22" s="54"/>
      <c r="AH22" s="54"/>
      <c r="AI22" s="922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813"/>
      <c r="AU22" s="48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</row>
    <row r="23" spans="1:62" ht="15.75">
      <c r="A23" s="249"/>
      <c r="B23" s="63" t="s">
        <v>216</v>
      </c>
      <c r="C23" s="64" t="s">
        <v>73</v>
      </c>
      <c r="D23" s="525">
        <v>790228</v>
      </c>
      <c r="E23" s="60" t="s">
        <v>394</v>
      </c>
      <c r="F23" s="50" t="e">
        <f t="shared" si="10"/>
        <v>#DIV/0!</v>
      </c>
      <c r="G23" s="49">
        <f t="shared" si="6"/>
        <v>0</v>
      </c>
      <c r="H23" s="49">
        <f t="shared" si="7"/>
        <v>0</v>
      </c>
      <c r="I23" s="49">
        <f t="shared" si="8"/>
        <v>0</v>
      </c>
      <c r="J23" s="51">
        <f t="shared" si="11"/>
        <v>0</v>
      </c>
      <c r="K23" s="52">
        <f t="shared" si="9"/>
        <v>0</v>
      </c>
      <c r="L23" s="819"/>
      <c r="M23" s="485"/>
      <c r="N23" s="55"/>
      <c r="O23" s="55"/>
      <c r="P23" s="55"/>
      <c r="Q23" s="55"/>
      <c r="R23" s="923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813"/>
      <c r="AD23" s="485"/>
      <c r="AE23" s="55"/>
      <c r="AF23" s="55"/>
      <c r="AG23" s="55"/>
      <c r="AH23" s="55"/>
      <c r="AI23" s="923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813"/>
      <c r="AU23" s="48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</row>
    <row r="24" spans="1:62" ht="15.75">
      <c r="A24" s="249">
        <v>23</v>
      </c>
      <c r="B24" s="63" t="s">
        <v>395</v>
      </c>
      <c r="C24" s="64" t="s">
        <v>65</v>
      </c>
      <c r="D24" s="525">
        <v>962701</v>
      </c>
      <c r="E24" s="60" t="s">
        <v>394</v>
      </c>
      <c r="F24" s="50">
        <f t="shared" si="10"/>
        <v>5.25</v>
      </c>
      <c r="G24" s="49">
        <f t="shared" si="6"/>
        <v>8</v>
      </c>
      <c r="H24" s="49">
        <f t="shared" si="7"/>
        <v>14</v>
      </c>
      <c r="I24" s="49">
        <f t="shared" si="8"/>
        <v>28</v>
      </c>
      <c r="J24" s="51">
        <f t="shared" si="11"/>
        <v>42</v>
      </c>
      <c r="K24" s="52">
        <f t="shared" si="9"/>
        <v>0</v>
      </c>
      <c r="L24" s="812"/>
      <c r="M24" s="484">
        <v>2</v>
      </c>
      <c r="N24" s="54">
        <v>3</v>
      </c>
      <c r="O24" s="54">
        <v>2</v>
      </c>
      <c r="P24" s="54">
        <v>3</v>
      </c>
      <c r="Q24" s="54">
        <v>0</v>
      </c>
      <c r="R24" s="922"/>
      <c r="S24" s="54">
        <v>2</v>
      </c>
      <c r="T24" s="54">
        <v>0</v>
      </c>
      <c r="U24" s="54">
        <v>2</v>
      </c>
      <c r="V24" s="54"/>
      <c r="W24" s="54"/>
      <c r="X24" s="54"/>
      <c r="Y24" s="54"/>
      <c r="Z24" s="54"/>
      <c r="AA24" s="54"/>
      <c r="AB24" s="54"/>
      <c r="AC24" s="813"/>
      <c r="AD24" s="484">
        <v>0</v>
      </c>
      <c r="AE24" s="54">
        <v>3</v>
      </c>
      <c r="AF24" s="54">
        <v>7</v>
      </c>
      <c r="AG24" s="54">
        <v>5</v>
      </c>
      <c r="AH24" s="54">
        <v>4</v>
      </c>
      <c r="AI24" s="922"/>
      <c r="AJ24" s="54">
        <v>2</v>
      </c>
      <c r="AK24" s="54">
        <v>5</v>
      </c>
      <c r="AL24" s="54">
        <v>2</v>
      </c>
      <c r="AM24" s="54"/>
      <c r="AN24" s="54"/>
      <c r="AO24" s="54"/>
      <c r="AP24" s="54"/>
      <c r="AQ24" s="54"/>
      <c r="AR24" s="54"/>
      <c r="AS24" s="54"/>
      <c r="AT24" s="813"/>
      <c r="AU24" s="48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</row>
    <row r="25" spans="1:62" ht="15.75">
      <c r="A25" s="249">
        <v>17</v>
      </c>
      <c r="B25" s="63" t="s">
        <v>311</v>
      </c>
      <c r="C25" s="64" t="s">
        <v>54</v>
      </c>
      <c r="D25" s="525">
        <v>920605</v>
      </c>
      <c r="E25" s="60" t="s">
        <v>394</v>
      </c>
      <c r="F25" s="50">
        <f t="shared" si="10"/>
        <v>2.25</v>
      </c>
      <c r="G25" s="49">
        <f t="shared" si="6"/>
        <v>4</v>
      </c>
      <c r="H25" s="49">
        <f t="shared" si="7"/>
        <v>5</v>
      </c>
      <c r="I25" s="49">
        <f t="shared" si="8"/>
        <v>4</v>
      </c>
      <c r="J25" s="51">
        <f t="shared" si="11"/>
        <v>9</v>
      </c>
      <c r="K25" s="52">
        <f t="shared" si="9"/>
        <v>0</v>
      </c>
      <c r="L25" s="812"/>
      <c r="M25" s="484">
        <v>0</v>
      </c>
      <c r="N25" s="54">
        <v>1</v>
      </c>
      <c r="O25" s="54"/>
      <c r="P25" s="54"/>
      <c r="Q25" s="54"/>
      <c r="R25" s="922"/>
      <c r="S25" s="54"/>
      <c r="T25" s="54">
        <v>3</v>
      </c>
      <c r="U25" s="54">
        <v>1</v>
      </c>
      <c r="V25" s="54"/>
      <c r="W25" s="54"/>
      <c r="X25" s="54"/>
      <c r="Y25" s="54"/>
      <c r="Z25" s="54"/>
      <c r="AA25" s="54"/>
      <c r="AB25" s="54"/>
      <c r="AC25" s="813"/>
      <c r="AD25" s="484">
        <v>0</v>
      </c>
      <c r="AE25" s="54">
        <v>3</v>
      </c>
      <c r="AF25" s="54"/>
      <c r="AG25" s="54"/>
      <c r="AH25" s="54"/>
      <c r="AI25" s="922"/>
      <c r="AJ25" s="54"/>
      <c r="AK25" s="54">
        <v>0</v>
      </c>
      <c r="AL25" s="54">
        <v>1</v>
      </c>
      <c r="AM25" s="54"/>
      <c r="AN25" s="54"/>
      <c r="AO25" s="54"/>
      <c r="AP25" s="54"/>
      <c r="AQ25" s="54"/>
      <c r="AR25" s="54"/>
      <c r="AS25" s="54"/>
      <c r="AT25" s="813"/>
      <c r="AU25" s="48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</row>
    <row r="26" spans="1:62" ht="15.75">
      <c r="A26" s="249">
        <v>10</v>
      </c>
      <c r="B26" s="63" t="s">
        <v>101</v>
      </c>
      <c r="C26" s="64" t="s">
        <v>23</v>
      </c>
      <c r="D26" s="525">
        <v>910622</v>
      </c>
      <c r="E26" s="60" t="s">
        <v>394</v>
      </c>
      <c r="F26" s="50">
        <f t="shared" si="10"/>
        <v>7.5</v>
      </c>
      <c r="G26" s="49">
        <f t="shared" si="6"/>
        <v>8</v>
      </c>
      <c r="H26" s="49">
        <f t="shared" si="7"/>
        <v>35</v>
      </c>
      <c r="I26" s="49">
        <f t="shared" si="8"/>
        <v>25</v>
      </c>
      <c r="J26" s="51">
        <f t="shared" si="11"/>
        <v>60</v>
      </c>
      <c r="K26" s="52">
        <f t="shared" si="9"/>
        <v>0</v>
      </c>
      <c r="L26" s="812"/>
      <c r="M26" s="484">
        <v>1</v>
      </c>
      <c r="N26" s="54">
        <v>5</v>
      </c>
      <c r="O26" s="54">
        <v>5</v>
      </c>
      <c r="P26" s="54">
        <v>5</v>
      </c>
      <c r="Q26" s="54">
        <v>6</v>
      </c>
      <c r="R26" s="922"/>
      <c r="S26" s="54">
        <v>2</v>
      </c>
      <c r="T26" s="54">
        <v>8</v>
      </c>
      <c r="U26" s="54">
        <v>3</v>
      </c>
      <c r="V26" s="54"/>
      <c r="W26" s="54"/>
      <c r="X26" s="54"/>
      <c r="Y26" s="54"/>
      <c r="Z26" s="54"/>
      <c r="AA26" s="54"/>
      <c r="AB26" s="54"/>
      <c r="AC26" s="813"/>
      <c r="AD26" s="484">
        <v>3</v>
      </c>
      <c r="AE26" s="54">
        <v>4</v>
      </c>
      <c r="AF26" s="54">
        <v>1</v>
      </c>
      <c r="AG26" s="54">
        <v>6</v>
      </c>
      <c r="AH26" s="54">
        <v>1</v>
      </c>
      <c r="AI26" s="922"/>
      <c r="AJ26" s="54">
        <v>2</v>
      </c>
      <c r="AK26" s="54">
        <v>6</v>
      </c>
      <c r="AL26" s="54">
        <v>2</v>
      </c>
      <c r="AM26" s="54"/>
      <c r="AN26" s="54"/>
      <c r="AO26" s="54"/>
      <c r="AP26" s="54"/>
      <c r="AQ26" s="54"/>
      <c r="AR26" s="54"/>
      <c r="AS26" s="54"/>
      <c r="AT26" s="813"/>
      <c r="AU26" s="48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</row>
    <row r="27" spans="1:62" ht="15.75">
      <c r="A27" s="249"/>
      <c r="B27" s="63" t="s">
        <v>309</v>
      </c>
      <c r="C27" s="64" t="s">
        <v>23</v>
      </c>
      <c r="D27" s="526">
        <v>810101</v>
      </c>
      <c r="E27" s="60" t="s">
        <v>394</v>
      </c>
      <c r="F27" s="780" t="e">
        <f t="shared" si="10"/>
        <v>#DIV/0!</v>
      </c>
      <c r="G27" s="49">
        <f t="shared" si="6"/>
        <v>0</v>
      </c>
      <c r="H27" s="49">
        <f t="shared" si="7"/>
        <v>0</v>
      </c>
      <c r="I27" s="49">
        <f t="shared" si="8"/>
        <v>0</v>
      </c>
      <c r="J27" s="51">
        <f t="shared" si="11"/>
        <v>0</v>
      </c>
      <c r="K27" s="52">
        <f t="shared" si="9"/>
        <v>0</v>
      </c>
      <c r="L27" s="812"/>
      <c r="M27" s="484"/>
      <c r="N27" s="54"/>
      <c r="O27" s="54"/>
      <c r="P27" s="54"/>
      <c r="Q27" s="54"/>
      <c r="R27" s="922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813"/>
      <c r="AD27" s="484"/>
      <c r="AE27" s="54"/>
      <c r="AF27" s="54"/>
      <c r="AG27" s="54"/>
      <c r="AH27" s="54"/>
      <c r="AI27" s="922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813"/>
      <c r="AU27" s="48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</row>
    <row r="28" spans="1:62" ht="15.75">
      <c r="A28" s="249">
        <v>42</v>
      </c>
      <c r="B28" s="63" t="s">
        <v>396</v>
      </c>
      <c r="C28" s="64" t="s">
        <v>66</v>
      </c>
      <c r="D28" s="525">
        <v>952908</v>
      </c>
      <c r="E28" s="60" t="s">
        <v>394</v>
      </c>
      <c r="F28" s="463">
        <f t="shared" si="10"/>
        <v>3.3333333333333335</v>
      </c>
      <c r="G28" s="60">
        <f t="shared" si="6"/>
        <v>3</v>
      </c>
      <c r="H28" s="49">
        <f t="shared" si="7"/>
        <v>4</v>
      </c>
      <c r="I28" s="49">
        <f t="shared" si="8"/>
        <v>6</v>
      </c>
      <c r="J28" s="51">
        <f t="shared" si="11"/>
        <v>10</v>
      </c>
      <c r="K28" s="52">
        <f t="shared" si="9"/>
        <v>0</v>
      </c>
      <c r="L28" s="812"/>
      <c r="M28" s="484">
        <v>2</v>
      </c>
      <c r="N28" s="54"/>
      <c r="O28" s="54">
        <v>2</v>
      </c>
      <c r="P28" s="54"/>
      <c r="Q28" s="54">
        <v>0</v>
      </c>
      <c r="R28" s="922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813"/>
      <c r="AD28" s="484">
        <v>0</v>
      </c>
      <c r="AE28" s="54"/>
      <c r="AF28" s="54">
        <v>3</v>
      </c>
      <c r="AG28" s="54"/>
      <c r="AH28" s="54">
        <v>3</v>
      </c>
      <c r="AI28" s="922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813"/>
      <c r="AU28" s="48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</row>
    <row r="29" spans="1:62" ht="15.75">
      <c r="A29" s="249">
        <v>19</v>
      </c>
      <c r="B29" s="63" t="s">
        <v>325</v>
      </c>
      <c r="C29" s="64" t="s">
        <v>21</v>
      </c>
      <c r="D29" s="525">
        <v>852905</v>
      </c>
      <c r="E29" s="60" t="s">
        <v>394</v>
      </c>
      <c r="F29" s="463">
        <f t="shared" si="10"/>
        <v>1.6666666666666667</v>
      </c>
      <c r="G29" s="60">
        <f t="shared" si="6"/>
        <v>3</v>
      </c>
      <c r="H29" s="49">
        <f t="shared" si="7"/>
        <v>4</v>
      </c>
      <c r="I29" s="49">
        <f t="shared" si="8"/>
        <v>1</v>
      </c>
      <c r="J29" s="51">
        <f t="shared" si="11"/>
        <v>5</v>
      </c>
      <c r="K29" s="52">
        <f t="shared" si="9"/>
        <v>0</v>
      </c>
      <c r="L29" s="812"/>
      <c r="M29" s="484">
        <v>1</v>
      </c>
      <c r="N29" s="54"/>
      <c r="O29" s="54"/>
      <c r="P29" s="54"/>
      <c r="Q29" s="54">
        <v>2</v>
      </c>
      <c r="R29" s="922"/>
      <c r="S29" s="54">
        <v>1</v>
      </c>
      <c r="T29" s="54"/>
      <c r="U29" s="54"/>
      <c r="V29" s="54"/>
      <c r="W29" s="54"/>
      <c r="X29" s="54"/>
      <c r="Y29" s="54"/>
      <c r="Z29" s="54"/>
      <c r="AA29" s="54"/>
      <c r="AB29" s="54"/>
      <c r="AC29" s="813"/>
      <c r="AD29" s="484">
        <v>0</v>
      </c>
      <c r="AE29" s="54"/>
      <c r="AF29" s="54"/>
      <c r="AG29" s="54"/>
      <c r="AH29" s="54">
        <v>1</v>
      </c>
      <c r="AI29" s="922"/>
      <c r="AJ29" s="54">
        <v>0</v>
      </c>
      <c r="AK29" s="54"/>
      <c r="AL29" s="54"/>
      <c r="AM29" s="54"/>
      <c r="AN29" s="54"/>
      <c r="AO29" s="54"/>
      <c r="AP29" s="54"/>
      <c r="AQ29" s="54"/>
      <c r="AR29" s="54"/>
      <c r="AS29" s="54"/>
      <c r="AT29" s="813"/>
      <c r="AU29" s="48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</row>
    <row r="30" spans="1:62" ht="15.75">
      <c r="A30" s="249"/>
      <c r="B30" s="63" t="s">
        <v>219</v>
      </c>
      <c r="C30" s="64" t="s">
        <v>28</v>
      </c>
      <c r="D30" s="526">
        <v>870629</v>
      </c>
      <c r="E30" s="60" t="s">
        <v>394</v>
      </c>
      <c r="F30" s="463" t="e">
        <f t="shared" si="10"/>
        <v>#DIV/0!</v>
      </c>
      <c r="G30" s="60">
        <f t="shared" si="6"/>
        <v>0</v>
      </c>
      <c r="H30" s="49">
        <f t="shared" si="7"/>
        <v>0</v>
      </c>
      <c r="I30" s="49">
        <f t="shared" si="8"/>
        <v>0</v>
      </c>
      <c r="J30" s="51">
        <f t="shared" si="11"/>
        <v>0</v>
      </c>
      <c r="K30" s="52">
        <f t="shared" si="9"/>
        <v>0</v>
      </c>
      <c r="L30" s="812"/>
      <c r="M30" s="484"/>
      <c r="N30" s="54"/>
      <c r="O30" s="54"/>
      <c r="P30" s="54"/>
      <c r="Q30" s="54"/>
      <c r="R30" s="922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813"/>
      <c r="AD30" s="484"/>
      <c r="AE30" s="54"/>
      <c r="AF30" s="54"/>
      <c r="AG30" s="54"/>
      <c r="AH30" s="54"/>
      <c r="AI30" s="922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813"/>
      <c r="AU30" s="48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</row>
    <row r="31" spans="1:62" ht="15.75">
      <c r="A31" s="249"/>
      <c r="B31" s="63" t="s">
        <v>310</v>
      </c>
      <c r="C31" s="64" t="s">
        <v>51</v>
      </c>
      <c r="D31" s="526">
        <v>900222</v>
      </c>
      <c r="E31" s="60" t="s">
        <v>394</v>
      </c>
      <c r="F31" s="463" t="e">
        <f t="shared" si="10"/>
        <v>#DIV/0!</v>
      </c>
      <c r="G31" s="60">
        <f t="shared" si="6"/>
        <v>0</v>
      </c>
      <c r="H31" s="49">
        <f t="shared" si="7"/>
        <v>0</v>
      </c>
      <c r="I31" s="49">
        <f t="shared" si="8"/>
        <v>0</v>
      </c>
      <c r="J31" s="51">
        <f t="shared" si="11"/>
        <v>0</v>
      </c>
      <c r="K31" s="52">
        <f t="shared" si="9"/>
        <v>0</v>
      </c>
      <c r="L31" s="812"/>
      <c r="M31" s="484"/>
      <c r="N31" s="54"/>
      <c r="O31" s="54"/>
      <c r="P31" s="54"/>
      <c r="Q31" s="54"/>
      <c r="R31" s="922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813"/>
      <c r="AD31" s="484"/>
      <c r="AE31" s="54"/>
      <c r="AF31" s="54"/>
      <c r="AG31" s="54"/>
      <c r="AH31" s="54"/>
      <c r="AI31" s="922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813"/>
      <c r="AU31" s="48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</row>
    <row r="32" spans="1:62" ht="15.75">
      <c r="A32" s="249">
        <v>8</v>
      </c>
      <c r="B32" s="63" t="s">
        <v>397</v>
      </c>
      <c r="C32" s="64" t="s">
        <v>17</v>
      </c>
      <c r="D32" s="526">
        <v>962012</v>
      </c>
      <c r="E32" s="60" t="s">
        <v>394</v>
      </c>
      <c r="F32" s="463">
        <f t="shared" si="10"/>
        <v>9.625</v>
      </c>
      <c r="G32" s="60">
        <f t="shared" si="6"/>
        <v>8</v>
      </c>
      <c r="H32" s="49">
        <f t="shared" si="7"/>
        <v>48</v>
      </c>
      <c r="I32" s="49">
        <f t="shared" si="8"/>
        <v>29</v>
      </c>
      <c r="J32" s="51">
        <f t="shared" si="11"/>
        <v>77</v>
      </c>
      <c r="K32" s="52">
        <f t="shared" si="9"/>
        <v>0</v>
      </c>
      <c r="L32" s="812"/>
      <c r="M32" s="484">
        <v>2</v>
      </c>
      <c r="N32" s="54">
        <v>12</v>
      </c>
      <c r="O32" s="54">
        <v>4</v>
      </c>
      <c r="P32" s="54">
        <v>10</v>
      </c>
      <c r="Q32" s="54">
        <v>3</v>
      </c>
      <c r="R32" s="922"/>
      <c r="S32" s="54">
        <v>7</v>
      </c>
      <c r="T32" s="54">
        <v>5</v>
      </c>
      <c r="U32" s="54">
        <v>5</v>
      </c>
      <c r="V32" s="54"/>
      <c r="W32" s="54"/>
      <c r="X32" s="54"/>
      <c r="Y32" s="54"/>
      <c r="Z32" s="54"/>
      <c r="AA32" s="54"/>
      <c r="AB32" s="54"/>
      <c r="AC32" s="813"/>
      <c r="AD32" s="484">
        <v>3</v>
      </c>
      <c r="AE32" s="54">
        <v>5</v>
      </c>
      <c r="AF32" s="54">
        <v>2</v>
      </c>
      <c r="AG32" s="54">
        <v>4</v>
      </c>
      <c r="AH32" s="54">
        <v>4</v>
      </c>
      <c r="AI32" s="922"/>
      <c r="AJ32" s="54">
        <v>1</v>
      </c>
      <c r="AK32" s="54">
        <v>6</v>
      </c>
      <c r="AL32" s="54">
        <v>4</v>
      </c>
      <c r="AM32" s="54"/>
      <c r="AN32" s="54"/>
      <c r="AO32" s="54"/>
      <c r="AP32" s="54"/>
      <c r="AQ32" s="54"/>
      <c r="AR32" s="54"/>
      <c r="AS32" s="54"/>
      <c r="AT32" s="813"/>
      <c r="AU32" s="48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</row>
    <row r="33" spans="1:62" ht="15.75">
      <c r="A33" s="178">
        <v>24</v>
      </c>
      <c r="B33" s="179" t="s">
        <v>398</v>
      </c>
      <c r="C33" s="179" t="s">
        <v>272</v>
      </c>
      <c r="D33" s="527">
        <v>912201</v>
      </c>
      <c r="E33" s="60" t="s">
        <v>394</v>
      </c>
      <c r="F33" s="463" t="e">
        <f t="shared" si="10"/>
        <v>#DIV/0!</v>
      </c>
      <c r="G33" s="60">
        <f t="shared" si="6"/>
        <v>0</v>
      </c>
      <c r="H33" s="49">
        <f t="shared" si="7"/>
        <v>0</v>
      </c>
      <c r="I33" s="49">
        <f t="shared" si="8"/>
        <v>0</v>
      </c>
      <c r="J33" s="51">
        <f t="shared" si="11"/>
        <v>0</v>
      </c>
      <c r="K33" s="52">
        <f t="shared" si="9"/>
        <v>0</v>
      </c>
      <c r="L33" s="812"/>
      <c r="M33" s="484"/>
      <c r="N33" s="54"/>
      <c r="O33" s="54"/>
      <c r="P33" s="54"/>
      <c r="Q33" s="54"/>
      <c r="R33" s="922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813"/>
      <c r="AD33" s="484"/>
      <c r="AE33" s="54"/>
      <c r="AF33" s="54"/>
      <c r="AG33" s="54"/>
      <c r="AH33" s="54"/>
      <c r="AI33" s="922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813"/>
      <c r="AU33" s="48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</row>
    <row r="34" spans="1:62" ht="16.5" thickBot="1">
      <c r="A34" s="178"/>
      <c r="B34" s="827" t="s">
        <v>397</v>
      </c>
      <c r="C34" s="827" t="s">
        <v>399</v>
      </c>
      <c r="D34" s="828">
        <v>712509</v>
      </c>
      <c r="E34" s="823" t="s">
        <v>394</v>
      </c>
      <c r="F34" s="463">
        <f t="shared" si="10"/>
        <v>2.2857142857142856</v>
      </c>
      <c r="G34" s="60">
        <f t="shared" si="6"/>
        <v>7</v>
      </c>
      <c r="H34" s="49">
        <f t="shared" si="7"/>
        <v>3</v>
      </c>
      <c r="I34" s="49">
        <f t="shared" si="8"/>
        <v>13</v>
      </c>
      <c r="J34" s="51">
        <f t="shared" si="11"/>
        <v>16</v>
      </c>
      <c r="K34" s="52">
        <f t="shared" si="9"/>
        <v>0</v>
      </c>
      <c r="L34" s="812"/>
      <c r="M34" s="484">
        <v>2</v>
      </c>
      <c r="N34" s="54">
        <v>0</v>
      </c>
      <c r="O34" s="54">
        <v>1</v>
      </c>
      <c r="P34" s="54">
        <v>0</v>
      </c>
      <c r="Q34" s="54">
        <v>0</v>
      </c>
      <c r="R34" s="922"/>
      <c r="S34" s="54">
        <v>0</v>
      </c>
      <c r="T34" s="54"/>
      <c r="U34" s="54">
        <v>0</v>
      </c>
      <c r="V34" s="54"/>
      <c r="W34" s="54"/>
      <c r="X34" s="54"/>
      <c r="Y34" s="54"/>
      <c r="Z34" s="54"/>
      <c r="AA34" s="54"/>
      <c r="AB34" s="54"/>
      <c r="AC34" s="813"/>
      <c r="AD34" s="484">
        <v>0</v>
      </c>
      <c r="AE34" s="54">
        <v>5</v>
      </c>
      <c r="AF34" s="54">
        <v>1</v>
      </c>
      <c r="AG34" s="54">
        <v>2</v>
      </c>
      <c r="AH34" s="54">
        <v>1</v>
      </c>
      <c r="AI34" s="922"/>
      <c r="AJ34" s="54">
        <v>3</v>
      </c>
      <c r="AK34" s="54"/>
      <c r="AL34" s="54">
        <v>1</v>
      </c>
      <c r="AM34" s="54"/>
      <c r="AN34" s="54"/>
      <c r="AO34" s="54"/>
      <c r="AP34" s="54"/>
      <c r="AQ34" s="54"/>
      <c r="AR34" s="54"/>
      <c r="AS34" s="54"/>
      <c r="AT34" s="813"/>
      <c r="AU34" s="48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</row>
    <row r="35" spans="1:62" ht="15.75">
      <c r="A35" s="252"/>
      <c r="B35" s="829"/>
      <c r="C35" s="829"/>
      <c r="D35" s="830"/>
      <c r="E35" s="774" t="s">
        <v>394</v>
      </c>
      <c r="F35" s="463" t="e">
        <f t="shared" si="10"/>
        <v>#DIV/0!</v>
      </c>
      <c r="G35" s="60">
        <f t="shared" si="6"/>
        <v>0</v>
      </c>
      <c r="H35" s="49">
        <f t="shared" si="7"/>
        <v>0</v>
      </c>
      <c r="I35" s="49">
        <f t="shared" si="8"/>
        <v>0</v>
      </c>
      <c r="J35" s="51">
        <f t="shared" si="11"/>
        <v>0</v>
      </c>
      <c r="K35" s="52">
        <f t="shared" si="9"/>
        <v>0</v>
      </c>
      <c r="L35" s="812"/>
      <c r="M35" s="484"/>
      <c r="N35" s="54"/>
      <c r="O35" s="54"/>
      <c r="P35" s="54"/>
      <c r="Q35" s="54"/>
      <c r="R35" s="922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813"/>
      <c r="AD35" s="484"/>
      <c r="AE35" s="54"/>
      <c r="AF35" s="54"/>
      <c r="AG35" s="54"/>
      <c r="AH35" s="54"/>
      <c r="AI35" s="922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813"/>
      <c r="AU35" s="48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</row>
    <row r="36" spans="1:62" ht="15.75">
      <c r="A36" s="159"/>
      <c r="B36" s="781"/>
      <c r="C36" s="782"/>
      <c r="D36" s="783"/>
      <c r="E36" s="60" t="s">
        <v>394</v>
      </c>
      <c r="F36" s="463" t="e">
        <f t="shared" si="10"/>
        <v>#DIV/0!</v>
      </c>
      <c r="G36" s="60">
        <f t="shared" si="6"/>
        <v>0</v>
      </c>
      <c r="H36" s="49">
        <f t="shared" si="7"/>
        <v>0</v>
      </c>
      <c r="I36" s="49">
        <f t="shared" si="8"/>
        <v>0</v>
      </c>
      <c r="J36" s="51">
        <f t="shared" si="11"/>
        <v>0</v>
      </c>
      <c r="K36" s="52">
        <f t="shared" si="9"/>
        <v>0</v>
      </c>
      <c r="L36" s="812"/>
      <c r="M36" s="484"/>
      <c r="N36" s="54"/>
      <c r="O36" s="54"/>
      <c r="P36" s="54"/>
      <c r="Q36" s="54"/>
      <c r="R36" s="922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813"/>
      <c r="AD36" s="484"/>
      <c r="AE36" s="54"/>
      <c r="AF36" s="54"/>
      <c r="AG36" s="54"/>
      <c r="AH36" s="54"/>
      <c r="AI36" s="922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813"/>
      <c r="AU36" s="48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</row>
    <row r="37" spans="1:62" ht="15.75">
      <c r="A37" s="159"/>
      <c r="B37" s="784"/>
      <c r="C37" s="785"/>
      <c r="D37" s="783"/>
      <c r="E37" s="60" t="s">
        <v>394</v>
      </c>
      <c r="F37" s="463" t="e">
        <f t="shared" si="10"/>
        <v>#DIV/0!</v>
      </c>
      <c r="G37" s="60">
        <f t="shared" si="6"/>
        <v>0</v>
      </c>
      <c r="H37" s="49">
        <f t="shared" si="7"/>
        <v>0</v>
      </c>
      <c r="I37" s="49">
        <f t="shared" si="8"/>
        <v>0</v>
      </c>
      <c r="J37" s="51">
        <f t="shared" si="11"/>
        <v>0</v>
      </c>
      <c r="K37" s="52">
        <f t="shared" si="9"/>
        <v>0</v>
      </c>
      <c r="L37" s="812"/>
      <c r="M37" s="484"/>
      <c r="N37" s="54"/>
      <c r="O37" s="54"/>
      <c r="P37" s="54"/>
      <c r="Q37" s="54"/>
      <c r="R37" s="922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813"/>
      <c r="AD37" s="484"/>
      <c r="AE37" s="54"/>
      <c r="AF37" s="54"/>
      <c r="AG37" s="54"/>
      <c r="AH37" s="54"/>
      <c r="AI37" s="922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813"/>
      <c r="AU37" s="48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</row>
    <row r="38" spans="1:62" ht="15.75">
      <c r="A38" s="771"/>
      <c r="B38" s="772"/>
      <c r="C38" s="772"/>
      <c r="D38" s="773"/>
      <c r="E38" s="60" t="s">
        <v>394</v>
      </c>
      <c r="F38" s="463" t="e">
        <f t="shared" si="10"/>
        <v>#DIV/0!</v>
      </c>
      <c r="G38" s="60">
        <f t="shared" si="6"/>
        <v>0</v>
      </c>
      <c r="H38" s="49">
        <f t="shared" si="7"/>
        <v>0</v>
      </c>
      <c r="I38" s="49">
        <f t="shared" si="8"/>
        <v>0</v>
      </c>
      <c r="J38" s="51">
        <f t="shared" si="11"/>
        <v>0</v>
      </c>
      <c r="K38" s="52">
        <f t="shared" si="9"/>
        <v>0</v>
      </c>
      <c r="L38" s="812"/>
      <c r="M38" s="484"/>
      <c r="N38" s="54"/>
      <c r="O38" s="54"/>
      <c r="P38" s="54"/>
      <c r="Q38" s="54"/>
      <c r="R38" s="922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813"/>
      <c r="AD38" s="484"/>
      <c r="AE38" s="54"/>
      <c r="AF38" s="54"/>
      <c r="AG38" s="54"/>
      <c r="AH38" s="54"/>
      <c r="AI38" s="922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813"/>
      <c r="AU38" s="48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</row>
    <row r="39" spans="1:62" ht="16.5" thickBot="1">
      <c r="A39" s="151"/>
      <c r="B39" s="364" t="s">
        <v>316</v>
      </c>
      <c r="C39" s="364" t="s">
        <v>66</v>
      </c>
      <c r="D39" s="361"/>
      <c r="E39" s="57" t="s">
        <v>580</v>
      </c>
      <c r="F39" s="50">
        <f t="shared" si="10"/>
        <v>7.875</v>
      </c>
      <c r="G39" s="49">
        <f>COUNT(M39:AB39)</f>
        <v>8</v>
      </c>
      <c r="H39" s="49">
        <f>SUM(M39:AB39)</f>
        <v>63</v>
      </c>
      <c r="I39" s="49">
        <f>SUM(AD39:AT39)</f>
        <v>0</v>
      </c>
      <c r="J39" s="51">
        <f t="shared" si="11"/>
        <v>63</v>
      </c>
      <c r="K39" s="52">
        <f>SUM(AU39:BJ39)</f>
        <v>0</v>
      </c>
      <c r="L39" s="812"/>
      <c r="M39" s="484">
        <v>10</v>
      </c>
      <c r="N39" s="54">
        <v>6</v>
      </c>
      <c r="O39" s="54">
        <v>6</v>
      </c>
      <c r="P39" s="54">
        <v>9</v>
      </c>
      <c r="Q39" s="54">
        <v>7</v>
      </c>
      <c r="R39" s="922"/>
      <c r="S39" s="54">
        <v>8</v>
      </c>
      <c r="T39" s="54">
        <v>6</v>
      </c>
      <c r="U39" s="54">
        <v>11</v>
      </c>
      <c r="V39" s="54"/>
      <c r="W39" s="54"/>
      <c r="X39" s="54"/>
      <c r="Y39" s="54"/>
      <c r="Z39" s="54"/>
      <c r="AA39" s="54"/>
      <c r="AB39" s="54"/>
      <c r="AC39" s="813"/>
      <c r="AD39" s="484"/>
      <c r="AE39" s="54"/>
      <c r="AF39" s="54"/>
      <c r="AG39" s="54"/>
      <c r="AH39" s="54"/>
      <c r="AI39" s="922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813"/>
      <c r="AU39" s="48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</row>
    <row r="40" spans="1:62" ht="16.5" thickBot="1">
      <c r="A40" s="152"/>
      <c r="B40" s="165"/>
      <c r="C40" s="165"/>
      <c r="D40" s="100"/>
      <c r="E40" s="44" t="s">
        <v>582</v>
      </c>
      <c r="F40" s="141"/>
      <c r="G40" s="464">
        <f>COUNT(M40:AB40)</f>
        <v>9</v>
      </c>
      <c r="H40" s="147">
        <f>SUM(M40:AB40)</f>
        <v>28</v>
      </c>
      <c r="I40" s="44"/>
      <c r="J40" s="142"/>
      <c r="K40" s="143"/>
      <c r="L40" s="812"/>
      <c r="M40" s="144">
        <v>2</v>
      </c>
      <c r="N40" s="145">
        <v>6</v>
      </c>
      <c r="O40" s="146">
        <v>6</v>
      </c>
      <c r="P40" s="462">
        <v>0</v>
      </c>
      <c r="Q40" s="146">
        <v>10</v>
      </c>
      <c r="R40" s="925">
        <v>0</v>
      </c>
      <c r="S40" s="145">
        <v>2</v>
      </c>
      <c r="T40" s="145">
        <v>0</v>
      </c>
      <c r="U40" s="475">
        <v>2</v>
      </c>
      <c r="V40" s="145"/>
      <c r="W40" s="145"/>
      <c r="X40" s="145"/>
      <c r="Y40" s="145"/>
      <c r="Z40" s="145"/>
      <c r="AA40" s="475"/>
      <c r="AB40" s="475"/>
      <c r="AC40" s="813"/>
      <c r="AD40" s="484"/>
      <c r="AE40" s="54"/>
      <c r="AF40" s="54"/>
      <c r="AG40" s="54"/>
      <c r="AH40" s="54"/>
      <c r="AI40" s="922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813"/>
      <c r="AU40" s="48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</row>
    <row r="42" spans="1:62" ht="15.75">
      <c r="A42" s="149" t="s">
        <v>335</v>
      </c>
      <c r="B42" s="40"/>
      <c r="C42" s="40"/>
      <c r="D42" s="41"/>
      <c r="E42" s="42"/>
      <c r="F42" s="43"/>
      <c r="G42" s="40"/>
      <c r="H42" s="40"/>
      <c r="I42" s="40"/>
      <c r="J42" s="40"/>
      <c r="K42" s="40"/>
      <c r="L42" s="40"/>
      <c r="M42" s="40"/>
      <c r="N42" s="40"/>
      <c r="O42" s="40"/>
      <c r="P42" s="40" t="s">
        <v>7</v>
      </c>
      <c r="Q42" s="40" t="s">
        <v>81</v>
      </c>
      <c r="R42" s="40" t="s">
        <v>82</v>
      </c>
      <c r="S42" s="40" t="s">
        <v>83</v>
      </c>
      <c r="T42" s="40"/>
      <c r="U42" s="40"/>
      <c r="V42" s="40"/>
      <c r="W42" s="40"/>
      <c r="X42" s="40"/>
      <c r="Y42" s="40"/>
      <c r="Z42" s="40"/>
      <c r="AA42" s="40"/>
      <c r="AB42" s="483"/>
      <c r="AC42" s="812"/>
      <c r="AD42" s="42"/>
      <c r="AE42" s="42"/>
      <c r="AF42" s="42"/>
      <c r="AG42" s="42"/>
      <c r="AH42" s="42"/>
      <c r="AI42" s="42" t="s">
        <v>11</v>
      </c>
      <c r="AJ42" s="42" t="s">
        <v>84</v>
      </c>
      <c r="AK42" s="42" t="s">
        <v>85</v>
      </c>
      <c r="AL42" s="42" t="s">
        <v>84</v>
      </c>
      <c r="AM42" s="42" t="s">
        <v>86</v>
      </c>
      <c r="AN42" s="44" t="s">
        <v>87</v>
      </c>
      <c r="AO42" s="44" t="s">
        <v>88</v>
      </c>
      <c r="AP42" s="44" t="s">
        <v>89</v>
      </c>
      <c r="AQ42" s="44" t="s">
        <v>87</v>
      </c>
      <c r="AR42" s="44"/>
      <c r="AS42" s="44"/>
      <c r="AT42" s="813"/>
      <c r="AU42" s="40"/>
      <c r="AV42" s="40"/>
      <c r="AW42" s="40" t="s">
        <v>90</v>
      </c>
      <c r="AX42" s="40" t="s">
        <v>91</v>
      </c>
      <c r="AY42" s="40" t="s">
        <v>87</v>
      </c>
      <c r="AZ42" s="40" t="s">
        <v>84</v>
      </c>
      <c r="BA42" s="40" t="s">
        <v>86</v>
      </c>
      <c r="BB42" s="40" t="s">
        <v>83</v>
      </c>
      <c r="BC42" s="40"/>
      <c r="BD42" s="40"/>
      <c r="BE42" s="40"/>
      <c r="BF42" s="40"/>
      <c r="BG42" s="40"/>
      <c r="BH42" s="40"/>
      <c r="BI42" s="40"/>
      <c r="BJ42" s="40"/>
    </row>
    <row r="43" spans="1:62" ht="15">
      <c r="A43" s="150"/>
      <c r="B43" s="58" t="s">
        <v>38</v>
      </c>
      <c r="C43" s="58" t="s">
        <v>39</v>
      </c>
      <c r="D43" s="59" t="s">
        <v>92</v>
      </c>
      <c r="E43" s="45" t="s">
        <v>93</v>
      </c>
      <c r="F43" s="46" t="s">
        <v>100</v>
      </c>
      <c r="G43" s="45" t="s">
        <v>94</v>
      </c>
      <c r="H43" s="45" t="s">
        <v>95</v>
      </c>
      <c r="I43" s="45" t="s">
        <v>96</v>
      </c>
      <c r="J43" s="45" t="s">
        <v>105</v>
      </c>
      <c r="K43" s="47" t="s">
        <v>97</v>
      </c>
      <c r="L43" s="814"/>
      <c r="M43" s="815">
        <v>1</v>
      </c>
      <c r="N43" s="816">
        <v>2</v>
      </c>
      <c r="O43" s="816">
        <v>3</v>
      </c>
      <c r="P43" s="816">
        <v>4</v>
      </c>
      <c r="Q43" s="816">
        <v>5</v>
      </c>
      <c r="R43" s="816">
        <v>6</v>
      </c>
      <c r="S43" s="816">
        <v>7</v>
      </c>
      <c r="T43" s="816">
        <v>8</v>
      </c>
      <c r="U43" s="816">
        <v>9</v>
      </c>
      <c r="V43" s="816">
        <v>10</v>
      </c>
      <c r="W43" s="816">
        <v>11</v>
      </c>
      <c r="X43" s="816">
        <v>12</v>
      </c>
      <c r="Y43" s="816">
        <v>13</v>
      </c>
      <c r="Z43" s="816">
        <v>14</v>
      </c>
      <c r="AA43" s="816">
        <v>15</v>
      </c>
      <c r="AB43" s="816">
        <v>16</v>
      </c>
      <c r="AC43" s="817"/>
      <c r="AD43" s="815">
        <v>1</v>
      </c>
      <c r="AE43" s="816">
        <v>2</v>
      </c>
      <c r="AF43" s="816">
        <v>3</v>
      </c>
      <c r="AG43" s="816">
        <v>4</v>
      </c>
      <c r="AH43" s="816">
        <v>5</v>
      </c>
      <c r="AI43" s="816">
        <v>6</v>
      </c>
      <c r="AJ43" s="816">
        <v>7</v>
      </c>
      <c r="AK43" s="816">
        <v>8</v>
      </c>
      <c r="AL43" s="816">
        <v>9</v>
      </c>
      <c r="AM43" s="816">
        <v>10</v>
      </c>
      <c r="AN43" s="816">
        <v>11</v>
      </c>
      <c r="AO43" s="816">
        <v>12</v>
      </c>
      <c r="AP43" s="816">
        <v>13</v>
      </c>
      <c r="AQ43" s="816">
        <v>14</v>
      </c>
      <c r="AR43" s="816">
        <v>15</v>
      </c>
      <c r="AS43" s="816">
        <v>16</v>
      </c>
      <c r="AT43" s="818"/>
      <c r="AU43" s="815">
        <v>1</v>
      </c>
      <c r="AV43" s="816">
        <v>2</v>
      </c>
      <c r="AW43" s="816">
        <v>3</v>
      </c>
      <c r="AX43" s="816">
        <v>4</v>
      </c>
      <c r="AY43" s="816">
        <v>5</v>
      </c>
      <c r="AZ43" s="816">
        <v>6</v>
      </c>
      <c r="BA43" s="816">
        <v>7</v>
      </c>
      <c r="BB43" s="816">
        <v>8</v>
      </c>
      <c r="BC43" s="816">
        <v>9</v>
      </c>
      <c r="BD43" s="816">
        <v>10</v>
      </c>
      <c r="BE43" s="816">
        <v>11</v>
      </c>
      <c r="BF43" s="816">
        <v>12</v>
      </c>
      <c r="BG43" s="816">
        <v>13</v>
      </c>
      <c r="BH43" s="816">
        <v>14</v>
      </c>
      <c r="BI43" s="816">
        <v>15</v>
      </c>
      <c r="BJ43" s="816">
        <v>16</v>
      </c>
    </row>
    <row r="44" spans="1:62" ht="15.75">
      <c r="A44" s="517">
        <v>8</v>
      </c>
      <c r="B44" s="411" t="s">
        <v>507</v>
      </c>
      <c r="C44" s="412" t="s">
        <v>66</v>
      </c>
      <c r="D44" s="427" t="s">
        <v>511</v>
      </c>
      <c r="E44" s="60" t="s">
        <v>341</v>
      </c>
      <c r="F44" s="50">
        <f aca="true" t="shared" si="12" ref="F44:F66">J44/G44</f>
        <v>2.888888888888889</v>
      </c>
      <c r="G44" s="49">
        <f aca="true" t="shared" si="13" ref="G44:G66">COUNT(M44:AB44)</f>
        <v>9</v>
      </c>
      <c r="H44" s="49">
        <f aca="true" t="shared" si="14" ref="H44:H66">SUM(M44:AB44)</f>
        <v>9</v>
      </c>
      <c r="I44" s="49">
        <f aca="true" t="shared" si="15" ref="I44:I66">SUM(AD44:AT44)</f>
        <v>17</v>
      </c>
      <c r="J44" s="51">
        <f>SUM(H44:I44)</f>
        <v>26</v>
      </c>
      <c r="K44" s="52">
        <f aca="true" t="shared" si="16" ref="K44:K66">SUM(AU44:BJ44)</f>
        <v>0</v>
      </c>
      <c r="L44" s="812"/>
      <c r="M44" s="484">
        <v>3</v>
      </c>
      <c r="N44" s="54">
        <v>1</v>
      </c>
      <c r="O44" s="54">
        <v>0</v>
      </c>
      <c r="P44" s="54">
        <v>0</v>
      </c>
      <c r="Q44" s="54">
        <v>0</v>
      </c>
      <c r="R44" s="54">
        <v>2</v>
      </c>
      <c r="S44" s="54">
        <v>0</v>
      </c>
      <c r="T44" s="54"/>
      <c r="U44" s="54">
        <v>0</v>
      </c>
      <c r="V44" s="54">
        <v>3</v>
      </c>
      <c r="W44" s="54"/>
      <c r="X44" s="54"/>
      <c r="Y44" s="54"/>
      <c r="Z44" s="54"/>
      <c r="AA44" s="54"/>
      <c r="AB44" s="54"/>
      <c r="AC44" s="813"/>
      <c r="AD44" s="484">
        <v>2</v>
      </c>
      <c r="AE44" s="54">
        <v>0</v>
      </c>
      <c r="AF44" s="54">
        <v>1</v>
      </c>
      <c r="AG44" s="54">
        <v>2</v>
      </c>
      <c r="AH44" s="54">
        <v>1</v>
      </c>
      <c r="AI44" s="54">
        <v>1</v>
      </c>
      <c r="AJ44" s="54">
        <v>2</v>
      </c>
      <c r="AK44" s="54"/>
      <c r="AL44" s="54">
        <v>5</v>
      </c>
      <c r="AM44" s="54">
        <v>3</v>
      </c>
      <c r="AN44" s="54"/>
      <c r="AO44" s="54"/>
      <c r="AP44" s="54"/>
      <c r="AQ44" s="54"/>
      <c r="AR44" s="54"/>
      <c r="AS44" s="54"/>
      <c r="AT44" s="813"/>
      <c r="AU44" s="48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</row>
    <row r="45" spans="1:62" ht="15.75">
      <c r="A45" s="517">
        <v>22</v>
      </c>
      <c r="B45" s="411" t="s">
        <v>512</v>
      </c>
      <c r="C45" s="412" t="s">
        <v>28</v>
      </c>
      <c r="D45" s="427" t="s">
        <v>513</v>
      </c>
      <c r="E45" s="60" t="s">
        <v>341</v>
      </c>
      <c r="F45" s="50" t="e">
        <f t="shared" si="12"/>
        <v>#DIV/0!</v>
      </c>
      <c r="G45" s="49">
        <f t="shared" si="13"/>
        <v>0</v>
      </c>
      <c r="H45" s="49">
        <f t="shared" si="14"/>
        <v>0</v>
      </c>
      <c r="I45" s="49">
        <f t="shared" si="15"/>
        <v>0</v>
      </c>
      <c r="J45" s="51">
        <f aca="true" t="shared" si="17" ref="J45:J66">SUM(H45:I45)</f>
        <v>0</v>
      </c>
      <c r="K45" s="52">
        <f t="shared" si="16"/>
        <v>0</v>
      </c>
      <c r="L45" s="812"/>
      <c r="M45" s="48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813"/>
      <c r="AD45" s="48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813"/>
      <c r="AU45" s="48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</row>
    <row r="46" spans="1:62" ht="15.75">
      <c r="A46" s="517">
        <v>82</v>
      </c>
      <c r="B46" s="411" t="s">
        <v>514</v>
      </c>
      <c r="C46" s="412" t="s">
        <v>22</v>
      </c>
      <c r="D46" s="427" t="s">
        <v>515</v>
      </c>
      <c r="E46" s="60" t="s">
        <v>341</v>
      </c>
      <c r="F46" s="50">
        <f t="shared" si="12"/>
        <v>1.4</v>
      </c>
      <c r="G46" s="49">
        <f t="shared" si="13"/>
        <v>10</v>
      </c>
      <c r="H46" s="49">
        <f t="shared" si="14"/>
        <v>4</v>
      </c>
      <c r="I46" s="49">
        <f t="shared" si="15"/>
        <v>10</v>
      </c>
      <c r="J46" s="51">
        <f t="shared" si="17"/>
        <v>14</v>
      </c>
      <c r="K46" s="52">
        <f t="shared" si="16"/>
        <v>0</v>
      </c>
      <c r="L46" s="819"/>
      <c r="M46" s="485">
        <v>0</v>
      </c>
      <c r="N46" s="55">
        <v>0</v>
      </c>
      <c r="O46" s="55">
        <v>1</v>
      </c>
      <c r="P46" s="55">
        <v>2</v>
      </c>
      <c r="Q46" s="55">
        <v>0</v>
      </c>
      <c r="R46" s="55">
        <v>0</v>
      </c>
      <c r="S46" s="55">
        <v>0</v>
      </c>
      <c r="T46" s="55">
        <v>1</v>
      </c>
      <c r="U46" s="55">
        <v>0</v>
      </c>
      <c r="V46" s="55">
        <v>0</v>
      </c>
      <c r="W46" s="55"/>
      <c r="X46" s="55"/>
      <c r="Y46" s="55"/>
      <c r="Z46" s="55"/>
      <c r="AA46" s="55"/>
      <c r="AB46" s="55"/>
      <c r="AC46" s="813"/>
      <c r="AD46" s="485">
        <v>1</v>
      </c>
      <c r="AE46" s="55">
        <v>0</v>
      </c>
      <c r="AF46" s="55">
        <v>2</v>
      </c>
      <c r="AG46" s="55">
        <v>1</v>
      </c>
      <c r="AH46" s="55">
        <v>0</v>
      </c>
      <c r="AI46" s="55">
        <v>3</v>
      </c>
      <c r="AJ46" s="55">
        <v>2</v>
      </c>
      <c r="AK46" s="55">
        <v>0</v>
      </c>
      <c r="AL46" s="55">
        <v>0</v>
      </c>
      <c r="AM46" s="55">
        <v>1</v>
      </c>
      <c r="AN46" s="55"/>
      <c r="AO46" s="55"/>
      <c r="AP46" s="55"/>
      <c r="AQ46" s="55"/>
      <c r="AR46" s="55"/>
      <c r="AS46" s="55"/>
      <c r="AT46" s="813"/>
      <c r="AU46" s="48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</row>
    <row r="47" spans="1:62" ht="15.75">
      <c r="A47" s="517">
        <v>90</v>
      </c>
      <c r="B47" s="411" t="s">
        <v>516</v>
      </c>
      <c r="C47" s="412" t="s">
        <v>22</v>
      </c>
      <c r="D47" s="427" t="s">
        <v>517</v>
      </c>
      <c r="E47" s="60" t="s">
        <v>341</v>
      </c>
      <c r="F47" s="50">
        <f t="shared" si="12"/>
        <v>0</v>
      </c>
      <c r="G47" s="49">
        <f t="shared" si="13"/>
        <v>1</v>
      </c>
      <c r="H47" s="49">
        <f t="shared" si="14"/>
        <v>0</v>
      </c>
      <c r="I47" s="49">
        <f t="shared" si="15"/>
        <v>0</v>
      </c>
      <c r="J47" s="51">
        <f t="shared" si="17"/>
        <v>0</v>
      </c>
      <c r="K47" s="52">
        <f t="shared" si="16"/>
        <v>0</v>
      </c>
      <c r="L47" s="812"/>
      <c r="M47" s="484"/>
      <c r="N47" s="54">
        <v>0</v>
      </c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813"/>
      <c r="AD47" s="484"/>
      <c r="AE47" s="54">
        <v>0</v>
      </c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813"/>
      <c r="AU47" s="48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</row>
    <row r="48" spans="1:62" ht="15.75">
      <c r="A48" s="517">
        <v>12</v>
      </c>
      <c r="B48" s="411" t="s">
        <v>509</v>
      </c>
      <c r="C48" s="412" t="s">
        <v>392</v>
      </c>
      <c r="D48" s="427" t="s">
        <v>518</v>
      </c>
      <c r="E48" s="60" t="s">
        <v>341</v>
      </c>
      <c r="F48" s="50">
        <f t="shared" si="12"/>
        <v>1</v>
      </c>
      <c r="G48" s="49">
        <f t="shared" si="13"/>
        <v>3</v>
      </c>
      <c r="H48" s="49">
        <f t="shared" si="14"/>
        <v>1</v>
      </c>
      <c r="I48" s="49">
        <f t="shared" si="15"/>
        <v>2</v>
      </c>
      <c r="J48" s="51">
        <f t="shared" si="17"/>
        <v>3</v>
      </c>
      <c r="K48" s="52">
        <f t="shared" si="16"/>
        <v>0</v>
      </c>
      <c r="L48" s="812"/>
      <c r="M48" s="484"/>
      <c r="N48" s="54"/>
      <c r="O48" s="54"/>
      <c r="P48" s="54">
        <v>0</v>
      </c>
      <c r="Q48" s="54">
        <v>1</v>
      </c>
      <c r="R48" s="54">
        <v>0</v>
      </c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813"/>
      <c r="AD48" s="484"/>
      <c r="AE48" s="54"/>
      <c r="AF48" s="54"/>
      <c r="AG48" s="54">
        <v>2</v>
      </c>
      <c r="AH48" s="54">
        <v>0</v>
      </c>
      <c r="AI48" s="54">
        <v>0</v>
      </c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813"/>
      <c r="AU48" s="48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</row>
    <row r="49" spans="1:62" ht="15.75">
      <c r="A49" s="517">
        <v>11</v>
      </c>
      <c r="B49" s="411" t="s">
        <v>509</v>
      </c>
      <c r="C49" s="412" t="s">
        <v>64</v>
      </c>
      <c r="D49" s="427" t="s">
        <v>519</v>
      </c>
      <c r="E49" s="60" t="s">
        <v>341</v>
      </c>
      <c r="F49" s="50">
        <f t="shared" si="12"/>
        <v>4.75</v>
      </c>
      <c r="G49" s="49">
        <f t="shared" si="13"/>
        <v>8</v>
      </c>
      <c r="H49" s="49">
        <f t="shared" si="14"/>
        <v>27</v>
      </c>
      <c r="I49" s="49">
        <f t="shared" si="15"/>
        <v>11</v>
      </c>
      <c r="J49" s="51">
        <f t="shared" si="17"/>
        <v>38</v>
      </c>
      <c r="K49" s="52">
        <f t="shared" si="16"/>
        <v>0</v>
      </c>
      <c r="L49" s="812"/>
      <c r="M49" s="484">
        <v>4</v>
      </c>
      <c r="N49" s="54"/>
      <c r="O49" s="54">
        <v>4</v>
      </c>
      <c r="P49" s="54">
        <v>4</v>
      </c>
      <c r="Q49" s="54">
        <v>5</v>
      </c>
      <c r="R49" s="54">
        <v>5</v>
      </c>
      <c r="S49" s="54">
        <v>3</v>
      </c>
      <c r="T49" s="54">
        <v>0</v>
      </c>
      <c r="U49" s="54"/>
      <c r="V49" s="54">
        <v>2</v>
      </c>
      <c r="W49" s="54"/>
      <c r="X49" s="54"/>
      <c r="Y49" s="54"/>
      <c r="Z49" s="54"/>
      <c r="AA49" s="54"/>
      <c r="AB49" s="54"/>
      <c r="AC49" s="813"/>
      <c r="AD49" s="484">
        <v>1</v>
      </c>
      <c r="AE49" s="54"/>
      <c r="AF49" s="54">
        <v>6</v>
      </c>
      <c r="AG49" s="54">
        <v>0</v>
      </c>
      <c r="AH49" s="54">
        <v>0</v>
      </c>
      <c r="AI49" s="54">
        <v>2</v>
      </c>
      <c r="AJ49" s="54">
        <v>0</v>
      </c>
      <c r="AK49" s="54">
        <v>2</v>
      </c>
      <c r="AL49" s="54"/>
      <c r="AM49" s="54">
        <v>0</v>
      </c>
      <c r="AN49" s="54"/>
      <c r="AO49" s="54"/>
      <c r="AP49" s="54"/>
      <c r="AQ49" s="54"/>
      <c r="AR49" s="54"/>
      <c r="AS49" s="54"/>
      <c r="AT49" s="813"/>
      <c r="AU49" s="48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</row>
    <row r="50" spans="1:62" ht="15.75">
      <c r="A50" s="517">
        <v>10</v>
      </c>
      <c r="B50" s="411" t="s">
        <v>520</v>
      </c>
      <c r="C50" s="412" t="s">
        <v>15</v>
      </c>
      <c r="D50" s="427" t="s">
        <v>521</v>
      </c>
      <c r="E50" s="60" t="s">
        <v>341</v>
      </c>
      <c r="F50" s="780">
        <f t="shared" si="12"/>
        <v>3.5555555555555554</v>
      </c>
      <c r="G50" s="49">
        <f t="shared" si="13"/>
        <v>9</v>
      </c>
      <c r="H50" s="49">
        <f t="shared" si="14"/>
        <v>18</v>
      </c>
      <c r="I50" s="49">
        <f t="shared" si="15"/>
        <v>14</v>
      </c>
      <c r="J50" s="51">
        <f t="shared" si="17"/>
        <v>32</v>
      </c>
      <c r="K50" s="52">
        <f t="shared" si="16"/>
        <v>0</v>
      </c>
      <c r="L50" s="812"/>
      <c r="M50" s="484"/>
      <c r="N50" s="54">
        <v>0</v>
      </c>
      <c r="O50" s="54">
        <v>6</v>
      </c>
      <c r="P50" s="54">
        <v>2</v>
      </c>
      <c r="Q50" s="54">
        <v>0</v>
      </c>
      <c r="R50" s="54">
        <v>2</v>
      </c>
      <c r="S50" s="54">
        <v>2</v>
      </c>
      <c r="T50" s="54">
        <v>1</v>
      </c>
      <c r="U50" s="54">
        <v>1</v>
      </c>
      <c r="V50" s="54">
        <v>4</v>
      </c>
      <c r="W50" s="54"/>
      <c r="X50" s="54"/>
      <c r="Y50" s="54"/>
      <c r="Z50" s="54"/>
      <c r="AA50" s="54"/>
      <c r="AB50" s="54"/>
      <c r="AC50" s="813"/>
      <c r="AD50" s="484"/>
      <c r="AE50" s="54">
        <v>2</v>
      </c>
      <c r="AF50" s="54">
        <v>2</v>
      </c>
      <c r="AG50" s="54">
        <v>2</v>
      </c>
      <c r="AH50" s="54">
        <v>4</v>
      </c>
      <c r="AI50" s="54">
        <v>0</v>
      </c>
      <c r="AJ50" s="54">
        <v>1</v>
      </c>
      <c r="AK50" s="54">
        <v>0</v>
      </c>
      <c r="AL50" s="54">
        <v>1</v>
      </c>
      <c r="AM50" s="54">
        <v>2</v>
      </c>
      <c r="AN50" s="54"/>
      <c r="AO50" s="54"/>
      <c r="AP50" s="54"/>
      <c r="AQ50" s="54"/>
      <c r="AR50" s="54"/>
      <c r="AS50" s="54"/>
      <c r="AT50" s="813"/>
      <c r="AU50" s="48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</row>
    <row r="51" spans="1:62" ht="15.75">
      <c r="A51" s="517">
        <v>20</v>
      </c>
      <c r="B51" s="411" t="s">
        <v>522</v>
      </c>
      <c r="C51" s="412" t="s">
        <v>22</v>
      </c>
      <c r="D51" s="427" t="s">
        <v>523</v>
      </c>
      <c r="E51" s="60" t="s">
        <v>341</v>
      </c>
      <c r="F51" s="463">
        <f t="shared" si="12"/>
        <v>4.714285714285714</v>
      </c>
      <c r="G51" s="60">
        <f t="shared" si="13"/>
        <v>7</v>
      </c>
      <c r="H51" s="49">
        <f t="shared" si="14"/>
        <v>20</v>
      </c>
      <c r="I51" s="49">
        <f t="shared" si="15"/>
        <v>13</v>
      </c>
      <c r="J51" s="51">
        <f t="shared" si="17"/>
        <v>33</v>
      </c>
      <c r="K51" s="52">
        <f t="shared" si="16"/>
        <v>0</v>
      </c>
      <c r="L51" s="812"/>
      <c r="M51" s="484">
        <v>4</v>
      </c>
      <c r="N51" s="54">
        <v>1</v>
      </c>
      <c r="O51" s="54">
        <v>5</v>
      </c>
      <c r="P51" s="54">
        <v>2</v>
      </c>
      <c r="Q51" s="54"/>
      <c r="R51" s="54"/>
      <c r="S51" s="54"/>
      <c r="T51" s="54">
        <v>2</v>
      </c>
      <c r="U51" s="54">
        <v>4</v>
      </c>
      <c r="V51" s="54">
        <v>2</v>
      </c>
      <c r="W51" s="54"/>
      <c r="X51" s="54"/>
      <c r="Y51" s="54"/>
      <c r="Z51" s="54"/>
      <c r="AA51" s="54"/>
      <c r="AB51" s="54"/>
      <c r="AC51" s="813"/>
      <c r="AD51" s="484">
        <v>1</v>
      </c>
      <c r="AE51" s="54">
        <v>0</v>
      </c>
      <c r="AF51" s="54">
        <v>3</v>
      </c>
      <c r="AG51" s="54">
        <v>2</v>
      </c>
      <c r="AH51" s="54"/>
      <c r="AI51" s="54"/>
      <c r="AJ51" s="54"/>
      <c r="AK51" s="54">
        <v>2</v>
      </c>
      <c r="AL51" s="54">
        <v>2</v>
      </c>
      <c r="AM51" s="54">
        <v>3</v>
      </c>
      <c r="AN51" s="54"/>
      <c r="AO51" s="54"/>
      <c r="AP51" s="54"/>
      <c r="AQ51" s="54"/>
      <c r="AR51" s="54"/>
      <c r="AS51" s="54"/>
      <c r="AT51" s="813"/>
      <c r="AU51" s="48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</row>
    <row r="52" spans="1:62" ht="15.75">
      <c r="A52" s="517">
        <v>23</v>
      </c>
      <c r="B52" s="428" t="s">
        <v>524</v>
      </c>
      <c r="C52" s="428" t="s">
        <v>22</v>
      </c>
      <c r="D52" s="428">
        <v>901229</v>
      </c>
      <c r="E52" s="60" t="s">
        <v>341</v>
      </c>
      <c r="F52" s="463">
        <f t="shared" si="12"/>
        <v>2</v>
      </c>
      <c r="G52" s="60">
        <f t="shared" si="13"/>
        <v>6</v>
      </c>
      <c r="H52" s="49">
        <f t="shared" si="14"/>
        <v>8</v>
      </c>
      <c r="I52" s="49">
        <f t="shared" si="15"/>
        <v>4</v>
      </c>
      <c r="J52" s="51">
        <f t="shared" si="17"/>
        <v>12</v>
      </c>
      <c r="K52" s="52">
        <f t="shared" si="16"/>
        <v>0</v>
      </c>
      <c r="L52" s="812"/>
      <c r="M52" s="484">
        <v>1</v>
      </c>
      <c r="N52" s="54"/>
      <c r="O52" s="54">
        <v>2</v>
      </c>
      <c r="P52" s="54">
        <v>2</v>
      </c>
      <c r="Q52" s="54"/>
      <c r="R52" s="54"/>
      <c r="S52" s="54">
        <v>2</v>
      </c>
      <c r="T52" s="54"/>
      <c r="U52" s="54">
        <v>1</v>
      </c>
      <c r="V52" s="54">
        <v>0</v>
      </c>
      <c r="W52" s="54"/>
      <c r="X52" s="54"/>
      <c r="Y52" s="54"/>
      <c r="Z52" s="54"/>
      <c r="AA52" s="54"/>
      <c r="AB52" s="54"/>
      <c r="AC52" s="813"/>
      <c r="AD52" s="484">
        <v>1</v>
      </c>
      <c r="AE52" s="54"/>
      <c r="AF52" s="54">
        <v>2</v>
      </c>
      <c r="AG52" s="54">
        <v>0</v>
      </c>
      <c r="AH52" s="54"/>
      <c r="AI52" s="54"/>
      <c r="AJ52" s="54">
        <v>0</v>
      </c>
      <c r="AK52" s="54"/>
      <c r="AL52" s="54">
        <v>0</v>
      </c>
      <c r="AM52" s="54">
        <v>1</v>
      </c>
      <c r="AN52" s="54"/>
      <c r="AO52" s="54"/>
      <c r="AP52" s="54"/>
      <c r="AQ52" s="54"/>
      <c r="AR52" s="54"/>
      <c r="AS52" s="54"/>
      <c r="AT52" s="813"/>
      <c r="AU52" s="48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</row>
    <row r="53" spans="1:62" ht="15.75">
      <c r="A53" s="517">
        <v>19</v>
      </c>
      <c r="B53" s="411" t="s">
        <v>525</v>
      </c>
      <c r="C53" s="412" t="s">
        <v>54</v>
      </c>
      <c r="D53" s="427" t="s">
        <v>526</v>
      </c>
      <c r="E53" s="60" t="s">
        <v>341</v>
      </c>
      <c r="F53" s="463" t="e">
        <f t="shared" si="12"/>
        <v>#DIV/0!</v>
      </c>
      <c r="G53" s="60">
        <f t="shared" si="13"/>
        <v>0</v>
      </c>
      <c r="H53" s="49">
        <f t="shared" si="14"/>
        <v>0</v>
      </c>
      <c r="I53" s="49">
        <f t="shared" si="15"/>
        <v>0</v>
      </c>
      <c r="J53" s="51">
        <f t="shared" si="17"/>
        <v>0</v>
      </c>
      <c r="K53" s="52">
        <f t="shared" si="16"/>
        <v>0</v>
      </c>
      <c r="L53" s="812"/>
      <c r="M53" s="48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813"/>
      <c r="AD53" s="48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813"/>
      <c r="AU53" s="48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</row>
    <row r="54" spans="1:62" ht="15.75">
      <c r="A54" s="518">
        <v>17</v>
      </c>
      <c r="B54" s="411" t="s">
        <v>527</v>
      </c>
      <c r="C54" s="412" t="s">
        <v>33</v>
      </c>
      <c r="D54" s="427" t="s">
        <v>528</v>
      </c>
      <c r="E54" s="60" t="s">
        <v>341</v>
      </c>
      <c r="F54" s="463" t="e">
        <f t="shared" si="12"/>
        <v>#DIV/0!</v>
      </c>
      <c r="G54" s="60">
        <f t="shared" si="13"/>
        <v>0</v>
      </c>
      <c r="H54" s="49">
        <f t="shared" si="14"/>
        <v>0</v>
      </c>
      <c r="I54" s="49">
        <f t="shared" si="15"/>
        <v>0</v>
      </c>
      <c r="J54" s="51">
        <f t="shared" si="17"/>
        <v>0</v>
      </c>
      <c r="K54" s="52">
        <f t="shared" si="16"/>
        <v>0</v>
      </c>
      <c r="L54" s="812"/>
      <c r="M54" s="48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813"/>
      <c r="AD54" s="48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813"/>
      <c r="AU54" s="48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</row>
    <row r="55" spans="1:62" ht="15.75">
      <c r="A55" s="517">
        <v>77</v>
      </c>
      <c r="B55" s="429" t="s">
        <v>529</v>
      </c>
      <c r="C55" s="430" t="s">
        <v>21</v>
      </c>
      <c r="D55" s="431" t="s">
        <v>530</v>
      </c>
      <c r="E55" s="60" t="s">
        <v>341</v>
      </c>
      <c r="F55" s="463" t="e">
        <f t="shared" si="12"/>
        <v>#DIV/0!</v>
      </c>
      <c r="G55" s="60">
        <f t="shared" si="13"/>
        <v>0</v>
      </c>
      <c r="H55" s="49">
        <f t="shared" si="14"/>
        <v>0</v>
      </c>
      <c r="I55" s="49">
        <f t="shared" si="15"/>
        <v>0</v>
      </c>
      <c r="J55" s="51">
        <f t="shared" si="17"/>
        <v>0</v>
      </c>
      <c r="K55" s="52">
        <f t="shared" si="16"/>
        <v>0</v>
      </c>
      <c r="L55" s="812"/>
      <c r="M55" s="48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813"/>
      <c r="AD55" s="48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813"/>
      <c r="AU55" s="48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</row>
    <row r="56" spans="1:62" ht="15.75">
      <c r="A56" s="517">
        <v>83</v>
      </c>
      <c r="B56" s="429" t="s">
        <v>531</v>
      </c>
      <c r="C56" s="430" t="s">
        <v>532</v>
      </c>
      <c r="D56" s="431" t="s">
        <v>533</v>
      </c>
      <c r="E56" s="60" t="s">
        <v>341</v>
      </c>
      <c r="F56" s="463" t="e">
        <f t="shared" si="12"/>
        <v>#DIV/0!</v>
      </c>
      <c r="G56" s="60">
        <f t="shared" si="13"/>
        <v>0</v>
      </c>
      <c r="H56" s="49">
        <f t="shared" si="14"/>
        <v>0</v>
      </c>
      <c r="I56" s="49">
        <f t="shared" si="15"/>
        <v>0</v>
      </c>
      <c r="J56" s="51">
        <f t="shared" si="17"/>
        <v>0</v>
      </c>
      <c r="K56" s="52">
        <f t="shared" si="16"/>
        <v>0</v>
      </c>
      <c r="L56" s="812"/>
      <c r="M56" s="48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813"/>
      <c r="AD56" s="48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813"/>
      <c r="AU56" s="48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</row>
    <row r="57" spans="1:62" ht="15.75">
      <c r="A57" s="518">
        <v>9</v>
      </c>
      <c r="B57" s="429" t="s">
        <v>534</v>
      </c>
      <c r="C57" s="430" t="s">
        <v>272</v>
      </c>
      <c r="D57" s="431" t="s">
        <v>535</v>
      </c>
      <c r="E57" s="60" t="s">
        <v>341</v>
      </c>
      <c r="F57" s="463">
        <f t="shared" si="12"/>
        <v>2.375</v>
      </c>
      <c r="G57" s="60">
        <f t="shared" si="13"/>
        <v>8</v>
      </c>
      <c r="H57" s="49">
        <f t="shared" si="14"/>
        <v>8</v>
      </c>
      <c r="I57" s="49">
        <f t="shared" si="15"/>
        <v>11</v>
      </c>
      <c r="J57" s="51">
        <f t="shared" si="17"/>
        <v>19</v>
      </c>
      <c r="K57" s="52">
        <f t="shared" si="16"/>
        <v>0</v>
      </c>
      <c r="L57" s="812"/>
      <c r="M57" s="484">
        <v>0</v>
      </c>
      <c r="N57" s="54">
        <v>0</v>
      </c>
      <c r="O57" s="54">
        <v>3</v>
      </c>
      <c r="P57" s="54">
        <v>0</v>
      </c>
      <c r="Q57" s="54">
        <v>1</v>
      </c>
      <c r="R57" s="54">
        <v>0</v>
      </c>
      <c r="S57" s="54">
        <v>0</v>
      </c>
      <c r="T57" s="54"/>
      <c r="U57" s="54">
        <v>4</v>
      </c>
      <c r="V57" s="54"/>
      <c r="W57" s="54"/>
      <c r="X57" s="54"/>
      <c r="Y57" s="54"/>
      <c r="Z57" s="54"/>
      <c r="AA57" s="54"/>
      <c r="AB57" s="54"/>
      <c r="AC57" s="813"/>
      <c r="AD57" s="484">
        <v>4</v>
      </c>
      <c r="AE57" s="54">
        <v>0</v>
      </c>
      <c r="AF57" s="54">
        <v>2</v>
      </c>
      <c r="AG57" s="54">
        <v>1</v>
      </c>
      <c r="AH57" s="54">
        <v>2</v>
      </c>
      <c r="AI57" s="54">
        <v>0</v>
      </c>
      <c r="AJ57" s="54">
        <v>2</v>
      </c>
      <c r="AK57" s="54"/>
      <c r="AL57" s="54">
        <v>0</v>
      </c>
      <c r="AM57" s="54"/>
      <c r="AN57" s="54"/>
      <c r="AO57" s="54"/>
      <c r="AP57" s="54"/>
      <c r="AQ57" s="54"/>
      <c r="AR57" s="54"/>
      <c r="AS57" s="54"/>
      <c r="AT57" s="813"/>
      <c r="AU57" s="48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</row>
    <row r="58" spans="1:62" ht="15.75">
      <c r="A58" s="518"/>
      <c r="B58" s="429" t="s">
        <v>536</v>
      </c>
      <c r="C58" s="430" t="s">
        <v>17</v>
      </c>
      <c r="D58" s="431" t="s">
        <v>537</v>
      </c>
      <c r="E58" s="60" t="s">
        <v>341</v>
      </c>
      <c r="F58" s="463" t="e">
        <f t="shared" si="12"/>
        <v>#DIV/0!</v>
      </c>
      <c r="G58" s="60">
        <f t="shared" si="13"/>
        <v>0</v>
      </c>
      <c r="H58" s="49">
        <f t="shared" si="14"/>
        <v>0</v>
      </c>
      <c r="I58" s="49">
        <f t="shared" si="15"/>
        <v>0</v>
      </c>
      <c r="J58" s="51">
        <f t="shared" si="17"/>
        <v>0</v>
      </c>
      <c r="K58" s="52">
        <f t="shared" si="16"/>
        <v>0</v>
      </c>
      <c r="L58" s="812"/>
      <c r="M58" s="48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813"/>
      <c r="AD58" s="48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813"/>
      <c r="AU58" s="48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</row>
    <row r="59" spans="1:62" ht="15.75">
      <c r="A59" s="519"/>
      <c r="B59" s="429" t="s">
        <v>538</v>
      </c>
      <c r="C59" s="430" t="s">
        <v>66</v>
      </c>
      <c r="D59" s="432">
        <v>940209</v>
      </c>
      <c r="E59" s="60" t="s">
        <v>341</v>
      </c>
      <c r="F59" s="463" t="e">
        <f t="shared" si="12"/>
        <v>#DIV/0!</v>
      </c>
      <c r="G59" s="60">
        <f t="shared" si="13"/>
        <v>0</v>
      </c>
      <c r="H59" s="49">
        <f t="shared" si="14"/>
        <v>0</v>
      </c>
      <c r="I59" s="49">
        <f t="shared" si="15"/>
        <v>0</v>
      </c>
      <c r="J59" s="51">
        <f t="shared" si="17"/>
        <v>0</v>
      </c>
      <c r="K59" s="52">
        <f t="shared" si="16"/>
        <v>0</v>
      </c>
      <c r="L59" s="812"/>
      <c r="M59" s="48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813"/>
      <c r="AD59" s="48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813"/>
      <c r="AU59" s="48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</row>
    <row r="60" spans="1:62" ht="16.5" thickBot="1">
      <c r="A60" s="788"/>
      <c r="B60" s="789" t="s">
        <v>531</v>
      </c>
      <c r="C60" s="789" t="s">
        <v>17</v>
      </c>
      <c r="D60" s="790">
        <v>920614</v>
      </c>
      <c r="E60" s="791" t="s">
        <v>341</v>
      </c>
      <c r="F60" s="463" t="e">
        <f t="shared" si="12"/>
        <v>#DIV/0!</v>
      </c>
      <c r="G60" s="60">
        <f t="shared" si="13"/>
        <v>0</v>
      </c>
      <c r="H60" s="49">
        <f t="shared" si="14"/>
        <v>0</v>
      </c>
      <c r="I60" s="49">
        <f t="shared" si="15"/>
        <v>0</v>
      </c>
      <c r="J60" s="51">
        <f t="shared" si="17"/>
        <v>0</v>
      </c>
      <c r="K60" s="52">
        <f t="shared" si="16"/>
        <v>0</v>
      </c>
      <c r="L60" s="812"/>
      <c r="M60" s="48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813"/>
      <c r="AD60" s="48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813"/>
      <c r="AU60" s="48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</row>
    <row r="61" spans="1:62" ht="15.75">
      <c r="A61" s="186"/>
      <c r="B61" s="787" t="s">
        <v>581</v>
      </c>
      <c r="C61" s="787" t="s">
        <v>16</v>
      </c>
      <c r="D61" s="135">
        <v>780408</v>
      </c>
      <c r="E61" s="774" t="s">
        <v>341</v>
      </c>
      <c r="F61" s="463">
        <f t="shared" si="12"/>
        <v>1.3333333333333333</v>
      </c>
      <c r="G61" s="60">
        <f t="shared" si="13"/>
        <v>3</v>
      </c>
      <c r="H61" s="49">
        <f t="shared" si="14"/>
        <v>2</v>
      </c>
      <c r="I61" s="49">
        <f t="shared" si="15"/>
        <v>2</v>
      </c>
      <c r="J61" s="51">
        <f t="shared" si="17"/>
        <v>4</v>
      </c>
      <c r="K61" s="52">
        <f t="shared" si="16"/>
        <v>0</v>
      </c>
      <c r="L61" s="812"/>
      <c r="M61" s="484"/>
      <c r="N61" s="54">
        <v>0</v>
      </c>
      <c r="O61" s="54"/>
      <c r="P61" s="54"/>
      <c r="Q61" s="54"/>
      <c r="R61" s="54"/>
      <c r="S61" s="54"/>
      <c r="T61" s="54">
        <v>2</v>
      </c>
      <c r="U61" s="54"/>
      <c r="V61" s="54">
        <v>0</v>
      </c>
      <c r="W61" s="54"/>
      <c r="X61" s="54"/>
      <c r="Y61" s="54"/>
      <c r="Z61" s="54"/>
      <c r="AA61" s="54"/>
      <c r="AB61" s="54"/>
      <c r="AC61" s="813"/>
      <c r="AD61" s="484"/>
      <c r="AE61" s="54">
        <v>0</v>
      </c>
      <c r="AF61" s="54"/>
      <c r="AG61" s="54"/>
      <c r="AH61" s="54"/>
      <c r="AI61" s="54"/>
      <c r="AJ61" s="54"/>
      <c r="AK61" s="54">
        <v>2</v>
      </c>
      <c r="AL61" s="54"/>
      <c r="AM61" s="54">
        <v>0</v>
      </c>
      <c r="AN61" s="54"/>
      <c r="AO61" s="54"/>
      <c r="AP61" s="54"/>
      <c r="AQ61" s="54"/>
      <c r="AR61" s="54"/>
      <c r="AS61" s="54"/>
      <c r="AT61" s="813"/>
      <c r="AU61" s="48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</row>
    <row r="62" spans="1:62" ht="15.75">
      <c r="A62" s="186"/>
      <c r="B62" s="787" t="s">
        <v>599</v>
      </c>
      <c r="C62" s="787" t="s">
        <v>31</v>
      </c>
      <c r="D62" s="135">
        <v>730303</v>
      </c>
      <c r="E62" s="774" t="s">
        <v>341</v>
      </c>
      <c r="F62" s="463">
        <f>J62/G62</f>
        <v>0</v>
      </c>
      <c r="G62" s="60">
        <f>COUNT(M62:AB62)</f>
        <v>1</v>
      </c>
      <c r="H62" s="49">
        <f>SUM(M62:AB62)</f>
        <v>0</v>
      </c>
      <c r="I62" s="49">
        <f>SUM(AD62:AT62)</f>
        <v>0</v>
      </c>
      <c r="J62" s="51">
        <f>SUM(H62:I62)</f>
        <v>0</v>
      </c>
      <c r="K62" s="52">
        <f>SUM(AU62:BJ62)</f>
        <v>0</v>
      </c>
      <c r="L62" s="812"/>
      <c r="M62" s="484"/>
      <c r="N62" s="54"/>
      <c r="O62" s="54"/>
      <c r="P62" s="54"/>
      <c r="Q62" s="54"/>
      <c r="R62" s="54"/>
      <c r="S62" s="54"/>
      <c r="T62" s="54">
        <v>0</v>
      </c>
      <c r="U62" s="54"/>
      <c r="V62" s="54"/>
      <c r="W62" s="54"/>
      <c r="X62" s="54"/>
      <c r="Y62" s="54"/>
      <c r="Z62" s="54"/>
      <c r="AA62" s="54"/>
      <c r="AB62" s="54"/>
      <c r="AC62" s="813"/>
      <c r="AD62" s="484"/>
      <c r="AE62" s="54"/>
      <c r="AF62" s="54"/>
      <c r="AG62" s="54"/>
      <c r="AH62" s="54"/>
      <c r="AI62" s="54"/>
      <c r="AJ62" s="54"/>
      <c r="AK62" s="54">
        <v>0</v>
      </c>
      <c r="AL62" s="54"/>
      <c r="AM62" s="54"/>
      <c r="AN62" s="54"/>
      <c r="AO62" s="54"/>
      <c r="AP62" s="54"/>
      <c r="AQ62" s="54"/>
      <c r="AR62" s="54"/>
      <c r="AS62" s="54"/>
      <c r="AT62" s="813"/>
      <c r="AU62" s="48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</row>
    <row r="63" spans="1:62" ht="15.75">
      <c r="A63" s="771"/>
      <c r="B63" s="932" t="s">
        <v>460</v>
      </c>
      <c r="C63" s="932" t="s">
        <v>14</v>
      </c>
      <c r="D63" s="773"/>
      <c r="E63" s="60" t="s">
        <v>341</v>
      </c>
      <c r="F63" s="775">
        <f t="shared" si="12"/>
        <v>0</v>
      </c>
      <c r="G63" s="60">
        <f t="shared" si="13"/>
        <v>1</v>
      </c>
      <c r="H63" s="49">
        <f t="shared" si="14"/>
        <v>0</v>
      </c>
      <c r="I63" s="49">
        <f t="shared" si="15"/>
        <v>0</v>
      </c>
      <c r="J63" s="51">
        <f t="shared" si="17"/>
        <v>0</v>
      </c>
      <c r="K63" s="52">
        <f t="shared" si="16"/>
        <v>0</v>
      </c>
      <c r="L63" s="812"/>
      <c r="M63" s="484"/>
      <c r="N63" s="54"/>
      <c r="O63" s="54"/>
      <c r="P63" s="54"/>
      <c r="Q63" s="54">
        <v>0</v>
      </c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813"/>
      <c r="AD63" s="484"/>
      <c r="AE63" s="54"/>
      <c r="AF63" s="54"/>
      <c r="AG63" s="54"/>
      <c r="AH63" s="54">
        <v>0</v>
      </c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813"/>
      <c r="AU63" s="48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</row>
    <row r="64" spans="1:62" ht="15.75">
      <c r="A64" s="771"/>
      <c r="B64" s="364" t="s">
        <v>544</v>
      </c>
      <c r="C64" s="364" t="s">
        <v>21</v>
      </c>
      <c r="D64" s="361"/>
      <c r="E64" s="57" t="s">
        <v>616</v>
      </c>
      <c r="F64" s="50">
        <f>J64/G64</f>
        <v>13</v>
      </c>
      <c r="G64" s="60">
        <f>COUNT(M64:AB64)</f>
        <v>1</v>
      </c>
      <c r="H64" s="49">
        <f>SUM(M64:AB64)</f>
        <v>13</v>
      </c>
      <c r="I64" s="49">
        <f>SUM(AD64:AT64)</f>
        <v>0</v>
      </c>
      <c r="J64" s="51">
        <f>SUM(H64:I64)</f>
        <v>13</v>
      </c>
      <c r="K64" s="52">
        <f>SUM(AU64:BJ64)</f>
        <v>0</v>
      </c>
      <c r="L64" s="812"/>
      <c r="M64" s="484"/>
      <c r="N64" s="54"/>
      <c r="O64" s="54"/>
      <c r="P64" s="54"/>
      <c r="Q64" s="54"/>
      <c r="R64" s="54"/>
      <c r="S64" s="54"/>
      <c r="T64" s="54"/>
      <c r="U64" s="54"/>
      <c r="V64" s="54">
        <v>13</v>
      </c>
      <c r="W64" s="54"/>
      <c r="X64" s="54"/>
      <c r="Y64" s="54"/>
      <c r="Z64" s="54"/>
      <c r="AA64" s="54"/>
      <c r="AB64" s="54"/>
      <c r="AC64" s="813"/>
      <c r="AD64" s="48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813"/>
      <c r="AU64" s="48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</row>
    <row r="65" spans="1:62" ht="15.75">
      <c r="A65" s="151"/>
      <c r="B65" s="364" t="s">
        <v>541</v>
      </c>
      <c r="C65" s="364" t="s">
        <v>542</v>
      </c>
      <c r="D65" s="361"/>
      <c r="E65" s="57" t="s">
        <v>616</v>
      </c>
      <c r="F65" s="50">
        <f t="shared" si="12"/>
        <v>12</v>
      </c>
      <c r="G65" s="60">
        <f t="shared" si="13"/>
        <v>4</v>
      </c>
      <c r="H65" s="49">
        <f t="shared" si="14"/>
        <v>48</v>
      </c>
      <c r="I65" s="49">
        <f t="shared" si="15"/>
        <v>0</v>
      </c>
      <c r="J65" s="51">
        <f t="shared" si="17"/>
        <v>48</v>
      </c>
      <c r="K65" s="52">
        <f t="shared" si="16"/>
        <v>0</v>
      </c>
      <c r="L65" s="812"/>
      <c r="M65" s="484">
        <v>6</v>
      </c>
      <c r="N65" s="54"/>
      <c r="O65" s="54"/>
      <c r="P65" s="54"/>
      <c r="Q65" s="54">
        <v>14</v>
      </c>
      <c r="R65" s="54"/>
      <c r="S65" s="54"/>
      <c r="T65" s="54">
        <v>20</v>
      </c>
      <c r="U65" s="54">
        <v>8</v>
      </c>
      <c r="V65" s="54"/>
      <c r="W65" s="54"/>
      <c r="X65" s="54"/>
      <c r="Y65" s="54"/>
      <c r="Z65" s="54"/>
      <c r="AA65" s="54"/>
      <c r="AB65" s="54"/>
      <c r="AC65" s="813"/>
      <c r="AD65" s="48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813"/>
      <c r="AU65" s="48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</row>
    <row r="66" spans="1:62" ht="16.5" thickBot="1">
      <c r="A66" s="153"/>
      <c r="B66" s="362" t="s">
        <v>318</v>
      </c>
      <c r="C66" s="362" t="s">
        <v>650</v>
      </c>
      <c r="D66" s="362"/>
      <c r="E66" s="57" t="s">
        <v>616</v>
      </c>
      <c r="F66" s="50">
        <f t="shared" si="12"/>
        <v>5</v>
      </c>
      <c r="G66" s="60">
        <f t="shared" si="13"/>
        <v>5</v>
      </c>
      <c r="H66" s="49">
        <f t="shared" si="14"/>
        <v>25</v>
      </c>
      <c r="I66" s="49">
        <f t="shared" si="15"/>
        <v>0</v>
      </c>
      <c r="J66" s="51">
        <f t="shared" si="17"/>
        <v>25</v>
      </c>
      <c r="K66" s="52">
        <f t="shared" si="16"/>
        <v>0</v>
      </c>
      <c r="L66" s="812"/>
      <c r="M66" s="484"/>
      <c r="N66" s="54">
        <v>4</v>
      </c>
      <c r="O66" s="54">
        <v>2</v>
      </c>
      <c r="P66" s="54">
        <v>6</v>
      </c>
      <c r="Q66" s="54"/>
      <c r="R66" s="54">
        <v>3</v>
      </c>
      <c r="S66" s="54">
        <v>10</v>
      </c>
      <c r="T66" s="54"/>
      <c r="U66" s="54"/>
      <c r="V66" s="54"/>
      <c r="W66" s="54"/>
      <c r="X66" s="54"/>
      <c r="Y66" s="54"/>
      <c r="Z66" s="54"/>
      <c r="AA66" s="54"/>
      <c r="AB66" s="54"/>
      <c r="AC66" s="813"/>
      <c r="AD66" s="48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813"/>
      <c r="AU66" s="48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</row>
    <row r="67" spans="1:62" ht="16.5" thickBot="1">
      <c r="A67" s="152"/>
      <c r="B67" s="165"/>
      <c r="C67" s="165"/>
      <c r="D67" s="100"/>
      <c r="E67" s="44" t="s">
        <v>583</v>
      </c>
      <c r="F67" s="141"/>
      <c r="G67" s="464">
        <f>COUNT(M67:AB67)</f>
        <v>10</v>
      </c>
      <c r="H67" s="147">
        <f>SUM(M67:AB67)</f>
        <v>40</v>
      </c>
      <c r="I67" s="44"/>
      <c r="J67" s="142"/>
      <c r="K67" s="143"/>
      <c r="L67" s="812"/>
      <c r="M67" s="144">
        <v>2</v>
      </c>
      <c r="N67" s="145">
        <v>8</v>
      </c>
      <c r="O67" s="146">
        <v>2</v>
      </c>
      <c r="P67" s="462">
        <v>8</v>
      </c>
      <c r="Q67" s="146">
        <v>8</v>
      </c>
      <c r="R67" s="146">
        <v>2</v>
      </c>
      <c r="S67" s="145">
        <v>4</v>
      </c>
      <c r="T67" s="145">
        <v>0</v>
      </c>
      <c r="U67" s="475">
        <v>0</v>
      </c>
      <c r="V67" s="145">
        <v>6</v>
      </c>
      <c r="W67" s="145"/>
      <c r="X67" s="145"/>
      <c r="Y67" s="145"/>
      <c r="Z67" s="145"/>
      <c r="AA67" s="475"/>
      <c r="AB67" s="475"/>
      <c r="AC67" s="813"/>
      <c r="AD67" s="48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813"/>
      <c r="AU67" s="48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</row>
    <row r="68" spans="1:62" ht="15.75">
      <c r="A68" s="149" t="s">
        <v>584</v>
      </c>
      <c r="B68" s="40"/>
      <c r="C68" s="40"/>
      <c r="D68" s="41"/>
      <c r="E68" s="42"/>
      <c r="F68" s="43"/>
      <c r="G68" s="40"/>
      <c r="H68" s="40"/>
      <c r="I68" s="40"/>
      <c r="J68" s="40"/>
      <c r="K68" s="40"/>
      <c r="L68" s="40"/>
      <c r="M68" s="40"/>
      <c r="N68" s="40"/>
      <c r="O68" s="40"/>
      <c r="P68" s="40" t="s">
        <v>7</v>
      </c>
      <c r="Q68" s="40" t="s">
        <v>81</v>
      </c>
      <c r="R68" s="40" t="s">
        <v>82</v>
      </c>
      <c r="S68" s="40" t="s">
        <v>83</v>
      </c>
      <c r="T68" s="40"/>
      <c r="U68" s="40"/>
      <c r="V68" s="40"/>
      <c r="W68" s="40"/>
      <c r="X68" s="40"/>
      <c r="Y68" s="40"/>
      <c r="Z68" s="40"/>
      <c r="AA68" s="40"/>
      <c r="AB68" s="483"/>
      <c r="AC68" s="812"/>
      <c r="AD68" s="42"/>
      <c r="AE68" s="42"/>
      <c r="AF68" s="42"/>
      <c r="AG68" s="42"/>
      <c r="AH68" s="42"/>
      <c r="AI68" s="42" t="s">
        <v>11</v>
      </c>
      <c r="AJ68" s="42" t="s">
        <v>84</v>
      </c>
      <c r="AK68" s="42" t="s">
        <v>85</v>
      </c>
      <c r="AL68" s="42" t="s">
        <v>84</v>
      </c>
      <c r="AM68" s="42" t="s">
        <v>86</v>
      </c>
      <c r="AN68" s="44" t="s">
        <v>87</v>
      </c>
      <c r="AO68" s="44" t="s">
        <v>88</v>
      </c>
      <c r="AP68" s="44" t="s">
        <v>89</v>
      </c>
      <c r="AQ68" s="44" t="s">
        <v>87</v>
      </c>
      <c r="AR68" s="44"/>
      <c r="AS68" s="44"/>
      <c r="AT68" s="813"/>
      <c r="AU68" s="40"/>
      <c r="AV68" s="40"/>
      <c r="AW68" s="40" t="s">
        <v>90</v>
      </c>
      <c r="AX68" s="40" t="s">
        <v>91</v>
      </c>
      <c r="AY68" s="40" t="s">
        <v>87</v>
      </c>
      <c r="AZ68" s="40" t="s">
        <v>84</v>
      </c>
      <c r="BA68" s="40" t="s">
        <v>86</v>
      </c>
      <c r="BB68" s="40" t="s">
        <v>83</v>
      </c>
      <c r="BC68" s="40"/>
      <c r="BD68" s="40"/>
      <c r="BE68" s="40"/>
      <c r="BF68" s="40"/>
      <c r="BG68" s="40"/>
      <c r="BH68" s="40"/>
      <c r="BI68" s="40"/>
      <c r="BJ68" s="40"/>
    </row>
    <row r="69" spans="1:62" ht="15.75" thickBot="1">
      <c r="A69" s="150"/>
      <c r="B69" s="58" t="s">
        <v>38</v>
      </c>
      <c r="C69" s="58" t="s">
        <v>39</v>
      </c>
      <c r="D69" s="59" t="s">
        <v>92</v>
      </c>
      <c r="E69" s="45" t="s">
        <v>93</v>
      </c>
      <c r="F69" s="46" t="s">
        <v>100</v>
      </c>
      <c r="G69" s="45" t="s">
        <v>94</v>
      </c>
      <c r="H69" s="45" t="s">
        <v>95</v>
      </c>
      <c r="I69" s="45" t="s">
        <v>96</v>
      </c>
      <c r="J69" s="45" t="s">
        <v>105</v>
      </c>
      <c r="K69" s="47" t="s">
        <v>97</v>
      </c>
      <c r="L69" s="814"/>
      <c r="M69" s="815">
        <v>1</v>
      </c>
      <c r="N69" s="816">
        <v>2</v>
      </c>
      <c r="O69" s="816">
        <v>3</v>
      </c>
      <c r="P69" s="816">
        <v>4</v>
      </c>
      <c r="Q69" s="816">
        <v>5</v>
      </c>
      <c r="R69" s="816">
        <v>6</v>
      </c>
      <c r="S69" s="816">
        <v>7</v>
      </c>
      <c r="T69" s="816">
        <v>8</v>
      </c>
      <c r="U69" s="816">
        <v>9</v>
      </c>
      <c r="V69" s="816">
        <v>10</v>
      </c>
      <c r="W69" s="816">
        <v>11</v>
      </c>
      <c r="X69" s="816">
        <v>12</v>
      </c>
      <c r="Y69" s="816">
        <v>13</v>
      </c>
      <c r="Z69" s="816">
        <v>14</v>
      </c>
      <c r="AA69" s="816">
        <v>15</v>
      </c>
      <c r="AB69" s="816">
        <v>16</v>
      </c>
      <c r="AC69" s="817"/>
      <c r="AD69" s="815">
        <v>1</v>
      </c>
      <c r="AE69" s="816">
        <v>2</v>
      </c>
      <c r="AF69" s="816">
        <v>3</v>
      </c>
      <c r="AG69" s="816">
        <v>4</v>
      </c>
      <c r="AH69" s="816">
        <v>5</v>
      </c>
      <c r="AI69" s="816">
        <v>6</v>
      </c>
      <c r="AJ69" s="816">
        <v>7</v>
      </c>
      <c r="AK69" s="816">
        <v>8</v>
      </c>
      <c r="AL69" s="816">
        <v>9</v>
      </c>
      <c r="AM69" s="816">
        <v>10</v>
      </c>
      <c r="AN69" s="816">
        <v>11</v>
      </c>
      <c r="AO69" s="816">
        <v>12</v>
      </c>
      <c r="AP69" s="816">
        <v>13</v>
      </c>
      <c r="AQ69" s="816">
        <v>14</v>
      </c>
      <c r="AR69" s="816">
        <v>15</v>
      </c>
      <c r="AS69" s="816">
        <v>16</v>
      </c>
      <c r="AT69" s="818"/>
      <c r="AU69" s="815">
        <v>1</v>
      </c>
      <c r="AV69" s="816">
        <v>2</v>
      </c>
      <c r="AW69" s="816">
        <v>3</v>
      </c>
      <c r="AX69" s="816">
        <v>4</v>
      </c>
      <c r="AY69" s="816">
        <v>5</v>
      </c>
      <c r="AZ69" s="816">
        <v>6</v>
      </c>
      <c r="BA69" s="816">
        <v>7</v>
      </c>
      <c r="BB69" s="816">
        <v>8</v>
      </c>
      <c r="BC69" s="816">
        <v>9</v>
      </c>
      <c r="BD69" s="816">
        <v>10</v>
      </c>
      <c r="BE69" s="816">
        <v>11</v>
      </c>
      <c r="BF69" s="816">
        <v>12</v>
      </c>
      <c r="BG69" s="816">
        <v>13</v>
      </c>
      <c r="BH69" s="816">
        <v>14</v>
      </c>
      <c r="BI69" s="816">
        <v>15</v>
      </c>
      <c r="BJ69" s="816">
        <v>16</v>
      </c>
    </row>
    <row r="70" spans="1:62" ht="15.75">
      <c r="A70" s="793">
        <v>19</v>
      </c>
      <c r="B70" s="794" t="s">
        <v>156</v>
      </c>
      <c r="C70" s="795" t="s">
        <v>65</v>
      </c>
      <c r="D70" s="796">
        <v>920424</v>
      </c>
      <c r="E70" s="60" t="s">
        <v>587</v>
      </c>
      <c r="F70" s="50" t="e">
        <f aca="true" t="shared" si="18" ref="F70:F91">J70/G70</f>
        <v>#DIV/0!</v>
      </c>
      <c r="G70" s="49">
        <f aca="true" t="shared" si="19" ref="G70:G91">COUNT(M70:AB70)</f>
        <v>0</v>
      </c>
      <c r="H70" s="49">
        <f aca="true" t="shared" si="20" ref="H70:H91">SUM(M70:AB70)</f>
        <v>0</v>
      </c>
      <c r="I70" s="49">
        <f aca="true" t="shared" si="21" ref="I70:I91">SUM(AD70:AT70)</f>
        <v>0</v>
      </c>
      <c r="J70" s="51">
        <f>SUM(H70:I70)</f>
        <v>0</v>
      </c>
      <c r="K70" s="52">
        <f aca="true" t="shared" si="22" ref="K70:K91">SUM(AU70:BJ70)</f>
        <v>0</v>
      </c>
      <c r="L70" s="812"/>
      <c r="M70" s="48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813"/>
      <c r="AD70" s="48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813"/>
      <c r="AU70" s="48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</row>
    <row r="71" spans="1:62" ht="15.75">
      <c r="A71" s="797">
        <v>66</v>
      </c>
      <c r="B71" s="437" t="s">
        <v>312</v>
      </c>
      <c r="C71" s="125" t="s">
        <v>22</v>
      </c>
      <c r="D71" s="798">
        <v>890910</v>
      </c>
      <c r="E71" s="60" t="s">
        <v>587</v>
      </c>
      <c r="F71" s="50" t="e">
        <f t="shared" si="18"/>
        <v>#DIV/0!</v>
      </c>
      <c r="G71" s="49">
        <f t="shared" si="19"/>
        <v>0</v>
      </c>
      <c r="H71" s="49">
        <f t="shared" si="20"/>
        <v>0</v>
      </c>
      <c r="I71" s="49">
        <f t="shared" si="21"/>
        <v>0</v>
      </c>
      <c r="J71" s="51">
        <f aca="true" t="shared" si="23" ref="J71:J91">SUM(H71:I71)</f>
        <v>0</v>
      </c>
      <c r="K71" s="52">
        <f t="shared" si="22"/>
        <v>0</v>
      </c>
      <c r="L71" s="812"/>
      <c r="M71" s="48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813"/>
      <c r="AD71" s="48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813"/>
      <c r="AU71" s="48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</row>
    <row r="72" spans="1:62" ht="15.75">
      <c r="A72" s="797">
        <v>4</v>
      </c>
      <c r="B72" s="437" t="s">
        <v>143</v>
      </c>
      <c r="C72" s="125" t="s">
        <v>54</v>
      </c>
      <c r="D72" s="798">
        <v>920204</v>
      </c>
      <c r="E72" s="60" t="s">
        <v>587</v>
      </c>
      <c r="F72" s="50">
        <f t="shared" si="18"/>
        <v>2.1</v>
      </c>
      <c r="G72" s="49">
        <f t="shared" si="19"/>
        <v>10</v>
      </c>
      <c r="H72" s="49">
        <f t="shared" si="20"/>
        <v>12</v>
      </c>
      <c r="I72" s="49">
        <f t="shared" si="21"/>
        <v>9</v>
      </c>
      <c r="J72" s="51">
        <f t="shared" si="23"/>
        <v>21</v>
      </c>
      <c r="K72" s="52">
        <f t="shared" si="22"/>
        <v>0</v>
      </c>
      <c r="L72" s="819"/>
      <c r="M72" s="485">
        <v>1</v>
      </c>
      <c r="N72" s="55">
        <v>0</v>
      </c>
      <c r="O72" s="55">
        <v>3</v>
      </c>
      <c r="P72" s="55">
        <v>1</v>
      </c>
      <c r="Q72" s="55">
        <v>4</v>
      </c>
      <c r="R72" s="55">
        <v>0</v>
      </c>
      <c r="S72" s="55">
        <v>1</v>
      </c>
      <c r="T72" s="55">
        <v>0</v>
      </c>
      <c r="U72" s="55">
        <v>1</v>
      </c>
      <c r="V72" s="55">
        <v>1</v>
      </c>
      <c r="W72" s="55"/>
      <c r="X72" s="55"/>
      <c r="Y72" s="55"/>
      <c r="Z72" s="55"/>
      <c r="AA72" s="55"/>
      <c r="AB72" s="55"/>
      <c r="AC72" s="813"/>
      <c r="AD72" s="485">
        <v>0</v>
      </c>
      <c r="AE72" s="55">
        <v>0</v>
      </c>
      <c r="AF72" s="55">
        <v>1</v>
      </c>
      <c r="AG72" s="55">
        <v>2</v>
      </c>
      <c r="AH72" s="55">
        <v>0</v>
      </c>
      <c r="AI72" s="55">
        <v>1</v>
      </c>
      <c r="AJ72" s="55">
        <v>0</v>
      </c>
      <c r="AK72" s="55">
        <v>1</v>
      </c>
      <c r="AL72" s="55">
        <v>2</v>
      </c>
      <c r="AM72" s="55">
        <v>2</v>
      </c>
      <c r="AN72" s="55"/>
      <c r="AO72" s="55"/>
      <c r="AP72" s="55"/>
      <c r="AQ72" s="55"/>
      <c r="AR72" s="55"/>
      <c r="AS72" s="55"/>
      <c r="AT72" s="813"/>
      <c r="AU72" s="48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</row>
    <row r="73" spans="1:62" ht="15.75">
      <c r="A73" s="797">
        <v>33</v>
      </c>
      <c r="B73" s="437" t="s">
        <v>134</v>
      </c>
      <c r="C73" s="125" t="s">
        <v>66</v>
      </c>
      <c r="D73" s="798">
        <v>810624</v>
      </c>
      <c r="E73" s="60" t="s">
        <v>587</v>
      </c>
      <c r="F73" s="50">
        <f t="shared" si="18"/>
        <v>1.9</v>
      </c>
      <c r="G73" s="49">
        <f t="shared" si="19"/>
        <v>10</v>
      </c>
      <c r="H73" s="49">
        <f t="shared" si="20"/>
        <v>12</v>
      </c>
      <c r="I73" s="49">
        <f t="shared" si="21"/>
        <v>7</v>
      </c>
      <c r="J73" s="51">
        <f t="shared" si="23"/>
        <v>19</v>
      </c>
      <c r="K73" s="52">
        <f t="shared" si="22"/>
        <v>0</v>
      </c>
      <c r="L73" s="812"/>
      <c r="M73" s="484">
        <v>3</v>
      </c>
      <c r="N73" s="54">
        <v>1</v>
      </c>
      <c r="O73" s="54">
        <v>1</v>
      </c>
      <c r="P73" s="54">
        <v>2</v>
      </c>
      <c r="Q73" s="54">
        <v>2</v>
      </c>
      <c r="R73" s="54">
        <v>0</v>
      </c>
      <c r="S73" s="54">
        <v>1</v>
      </c>
      <c r="T73" s="54">
        <v>0</v>
      </c>
      <c r="U73" s="54">
        <v>1</v>
      </c>
      <c r="V73" s="54">
        <v>1</v>
      </c>
      <c r="W73" s="54"/>
      <c r="X73" s="54"/>
      <c r="Y73" s="54"/>
      <c r="Z73" s="54"/>
      <c r="AA73" s="54"/>
      <c r="AB73" s="54"/>
      <c r="AC73" s="813"/>
      <c r="AD73" s="484">
        <v>0</v>
      </c>
      <c r="AE73" s="54">
        <v>0</v>
      </c>
      <c r="AF73" s="54">
        <v>1</v>
      </c>
      <c r="AG73" s="54">
        <v>1</v>
      </c>
      <c r="AH73" s="54">
        <v>1</v>
      </c>
      <c r="AI73" s="54">
        <v>1</v>
      </c>
      <c r="AJ73" s="54">
        <v>1</v>
      </c>
      <c r="AK73" s="54">
        <v>0</v>
      </c>
      <c r="AL73" s="54">
        <v>2</v>
      </c>
      <c r="AM73" s="54">
        <v>0</v>
      </c>
      <c r="AN73" s="54"/>
      <c r="AO73" s="54"/>
      <c r="AP73" s="54"/>
      <c r="AQ73" s="54"/>
      <c r="AR73" s="54"/>
      <c r="AS73" s="54"/>
      <c r="AT73" s="813"/>
      <c r="AU73" s="48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</row>
    <row r="74" spans="1:62" ht="15.75">
      <c r="A74" s="797">
        <v>63</v>
      </c>
      <c r="B74" s="370" t="s">
        <v>233</v>
      </c>
      <c r="C74" s="371" t="s">
        <v>19</v>
      </c>
      <c r="D74" s="799">
        <v>631112</v>
      </c>
      <c r="E74" s="60" t="s">
        <v>587</v>
      </c>
      <c r="F74" s="50">
        <f t="shared" si="18"/>
        <v>1.1666666666666667</v>
      </c>
      <c r="G74" s="49">
        <f t="shared" si="19"/>
        <v>6</v>
      </c>
      <c r="H74" s="49">
        <f t="shared" si="20"/>
        <v>0</v>
      </c>
      <c r="I74" s="49">
        <f t="shared" si="21"/>
        <v>7</v>
      </c>
      <c r="J74" s="51">
        <f t="shared" si="23"/>
        <v>7</v>
      </c>
      <c r="K74" s="52">
        <f t="shared" si="22"/>
        <v>0</v>
      </c>
      <c r="L74" s="812"/>
      <c r="M74" s="484"/>
      <c r="N74" s="54"/>
      <c r="O74" s="54">
        <v>0</v>
      </c>
      <c r="P74" s="54"/>
      <c r="Q74" s="54">
        <v>0</v>
      </c>
      <c r="R74" s="54">
        <v>0</v>
      </c>
      <c r="S74" s="54"/>
      <c r="T74" s="54">
        <v>0</v>
      </c>
      <c r="U74" s="54">
        <v>0</v>
      </c>
      <c r="V74" s="54">
        <v>0</v>
      </c>
      <c r="W74" s="54"/>
      <c r="X74" s="54"/>
      <c r="Y74" s="54"/>
      <c r="Z74" s="54"/>
      <c r="AA74" s="54"/>
      <c r="AB74" s="54"/>
      <c r="AC74" s="813"/>
      <c r="AD74" s="484"/>
      <c r="AE74" s="54"/>
      <c r="AF74" s="54">
        <v>0</v>
      </c>
      <c r="AG74" s="54"/>
      <c r="AH74" s="54">
        <v>4</v>
      </c>
      <c r="AI74" s="54">
        <v>2</v>
      </c>
      <c r="AJ74" s="54"/>
      <c r="AK74" s="54">
        <v>0</v>
      </c>
      <c r="AL74" s="54">
        <v>1</v>
      </c>
      <c r="AM74" s="54">
        <v>0</v>
      </c>
      <c r="AN74" s="54"/>
      <c r="AO74" s="54"/>
      <c r="AP74" s="54"/>
      <c r="AQ74" s="54"/>
      <c r="AR74" s="54"/>
      <c r="AS74" s="54"/>
      <c r="AT74" s="813"/>
      <c r="AU74" s="48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</row>
    <row r="75" spans="1:62" ht="15.75">
      <c r="A75" s="797">
        <v>88</v>
      </c>
      <c r="B75" s="370" t="s">
        <v>233</v>
      </c>
      <c r="C75" s="371" t="s">
        <v>16</v>
      </c>
      <c r="D75" s="799">
        <v>880713</v>
      </c>
      <c r="E75" s="60" t="s">
        <v>587</v>
      </c>
      <c r="F75" s="50">
        <f t="shared" si="18"/>
        <v>1.8571428571428572</v>
      </c>
      <c r="G75" s="49">
        <f t="shared" si="19"/>
        <v>7</v>
      </c>
      <c r="H75" s="49">
        <f t="shared" si="20"/>
        <v>4</v>
      </c>
      <c r="I75" s="49">
        <f t="shared" si="21"/>
        <v>9</v>
      </c>
      <c r="J75" s="51">
        <f t="shared" si="23"/>
        <v>13</v>
      </c>
      <c r="K75" s="52">
        <f t="shared" si="22"/>
        <v>0</v>
      </c>
      <c r="L75" s="812"/>
      <c r="M75" s="484"/>
      <c r="N75" s="54">
        <v>0</v>
      </c>
      <c r="O75" s="54">
        <v>1</v>
      </c>
      <c r="P75" s="54">
        <v>1</v>
      </c>
      <c r="Q75" s="54">
        <v>1</v>
      </c>
      <c r="R75" s="54">
        <v>0</v>
      </c>
      <c r="S75" s="54"/>
      <c r="T75" s="54">
        <v>0</v>
      </c>
      <c r="U75" s="54"/>
      <c r="V75" s="54">
        <v>1</v>
      </c>
      <c r="W75" s="54"/>
      <c r="X75" s="54"/>
      <c r="Y75" s="54"/>
      <c r="Z75" s="54"/>
      <c r="AA75" s="54"/>
      <c r="AB75" s="54"/>
      <c r="AC75" s="813"/>
      <c r="AD75" s="484"/>
      <c r="AE75" s="54">
        <v>0</v>
      </c>
      <c r="AF75" s="54">
        <v>4</v>
      </c>
      <c r="AG75" s="54">
        <v>2</v>
      </c>
      <c r="AH75" s="54">
        <v>0</v>
      </c>
      <c r="AI75" s="54">
        <v>1</v>
      </c>
      <c r="AJ75" s="54"/>
      <c r="AK75" s="54">
        <v>1</v>
      </c>
      <c r="AL75" s="54"/>
      <c r="AM75" s="54">
        <v>1</v>
      </c>
      <c r="AN75" s="54"/>
      <c r="AO75" s="54"/>
      <c r="AP75" s="54"/>
      <c r="AQ75" s="54"/>
      <c r="AR75" s="54"/>
      <c r="AS75" s="54"/>
      <c r="AT75" s="813"/>
      <c r="AU75" s="48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</row>
    <row r="76" spans="1:62" ht="15.75">
      <c r="A76" s="797">
        <v>68</v>
      </c>
      <c r="B76" s="370" t="s">
        <v>234</v>
      </c>
      <c r="C76" s="371" t="s">
        <v>61</v>
      </c>
      <c r="D76" s="799">
        <v>800708</v>
      </c>
      <c r="E76" s="60" t="s">
        <v>587</v>
      </c>
      <c r="F76" s="780">
        <f t="shared" si="18"/>
        <v>1</v>
      </c>
      <c r="G76" s="49">
        <f t="shared" si="19"/>
        <v>1</v>
      </c>
      <c r="H76" s="49">
        <f t="shared" si="20"/>
        <v>1</v>
      </c>
      <c r="I76" s="49">
        <f t="shared" si="21"/>
        <v>0</v>
      </c>
      <c r="J76" s="51">
        <f t="shared" si="23"/>
        <v>1</v>
      </c>
      <c r="K76" s="52">
        <f t="shared" si="22"/>
        <v>0</v>
      </c>
      <c r="L76" s="812"/>
      <c r="M76" s="484"/>
      <c r="N76" s="54"/>
      <c r="O76" s="54"/>
      <c r="P76" s="54"/>
      <c r="Q76" s="54"/>
      <c r="R76" s="54">
        <v>1</v>
      </c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813"/>
      <c r="AD76" s="484"/>
      <c r="AE76" s="54"/>
      <c r="AF76" s="54"/>
      <c r="AG76" s="54"/>
      <c r="AH76" s="54"/>
      <c r="AI76" s="54">
        <v>0</v>
      </c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813"/>
      <c r="AU76" s="48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</row>
    <row r="77" spans="1:62" ht="15.75">
      <c r="A77" s="797">
        <v>82</v>
      </c>
      <c r="B77" s="437" t="s">
        <v>133</v>
      </c>
      <c r="C77" s="125" t="s">
        <v>275</v>
      </c>
      <c r="D77" s="798">
        <v>911018</v>
      </c>
      <c r="E77" s="60" t="s">
        <v>587</v>
      </c>
      <c r="F77" s="463">
        <f t="shared" si="18"/>
        <v>3</v>
      </c>
      <c r="G77" s="60">
        <f t="shared" si="19"/>
        <v>8</v>
      </c>
      <c r="H77" s="49">
        <f t="shared" si="20"/>
        <v>10</v>
      </c>
      <c r="I77" s="49">
        <f t="shared" si="21"/>
        <v>14</v>
      </c>
      <c r="J77" s="51">
        <f t="shared" si="23"/>
        <v>24</v>
      </c>
      <c r="K77" s="52">
        <f t="shared" si="22"/>
        <v>0</v>
      </c>
      <c r="L77" s="812"/>
      <c r="M77" s="484">
        <v>3</v>
      </c>
      <c r="N77" s="54">
        <v>0</v>
      </c>
      <c r="O77" s="54">
        <v>1</v>
      </c>
      <c r="P77" s="54"/>
      <c r="Q77" s="54">
        <v>0</v>
      </c>
      <c r="R77" s="54">
        <v>0</v>
      </c>
      <c r="S77" s="54">
        <v>1</v>
      </c>
      <c r="T77" s="54">
        <v>0</v>
      </c>
      <c r="U77" s="54">
        <v>5</v>
      </c>
      <c r="V77" s="54"/>
      <c r="W77" s="54"/>
      <c r="X77" s="54"/>
      <c r="Y77" s="54"/>
      <c r="Z77" s="54"/>
      <c r="AA77" s="54"/>
      <c r="AB77" s="54"/>
      <c r="AC77" s="813"/>
      <c r="AD77" s="484">
        <v>1</v>
      </c>
      <c r="AE77" s="54">
        <v>2</v>
      </c>
      <c r="AF77" s="54">
        <v>1</v>
      </c>
      <c r="AG77" s="54"/>
      <c r="AH77" s="54">
        <v>4</v>
      </c>
      <c r="AI77" s="54">
        <v>1</v>
      </c>
      <c r="AJ77" s="54">
        <v>1</v>
      </c>
      <c r="AK77" s="54">
        <v>1</v>
      </c>
      <c r="AL77" s="54">
        <v>3</v>
      </c>
      <c r="AM77" s="54"/>
      <c r="AN77" s="54"/>
      <c r="AO77" s="54"/>
      <c r="AP77" s="54"/>
      <c r="AQ77" s="54"/>
      <c r="AR77" s="54"/>
      <c r="AS77" s="54"/>
      <c r="AT77" s="813"/>
      <c r="AU77" s="48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</row>
    <row r="78" spans="1:62" ht="15.75">
      <c r="A78" s="797"/>
      <c r="B78" s="370" t="s">
        <v>67</v>
      </c>
      <c r="C78" s="371" t="s">
        <v>33</v>
      </c>
      <c r="D78" s="799">
        <v>640911</v>
      </c>
      <c r="E78" s="60" t="s">
        <v>587</v>
      </c>
      <c r="F78" s="463" t="e">
        <f t="shared" si="18"/>
        <v>#DIV/0!</v>
      </c>
      <c r="G78" s="60">
        <f t="shared" si="19"/>
        <v>0</v>
      </c>
      <c r="H78" s="49">
        <f t="shared" si="20"/>
        <v>0</v>
      </c>
      <c r="I78" s="49">
        <f t="shared" si="21"/>
        <v>0</v>
      </c>
      <c r="J78" s="51">
        <f t="shared" si="23"/>
        <v>0</v>
      </c>
      <c r="K78" s="52">
        <f t="shared" si="22"/>
        <v>0</v>
      </c>
      <c r="L78" s="812"/>
      <c r="M78" s="48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813"/>
      <c r="AD78" s="48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813"/>
      <c r="AU78" s="48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</row>
    <row r="79" spans="1:62" ht="15.75">
      <c r="A79" s="797">
        <v>91</v>
      </c>
      <c r="B79" s="370" t="s">
        <v>114</v>
      </c>
      <c r="C79" s="371" t="s">
        <v>76</v>
      </c>
      <c r="D79" s="799">
        <v>711028</v>
      </c>
      <c r="E79" s="60" t="s">
        <v>587</v>
      </c>
      <c r="F79" s="463">
        <f t="shared" si="18"/>
        <v>0.5</v>
      </c>
      <c r="G79" s="60">
        <f t="shared" si="19"/>
        <v>6</v>
      </c>
      <c r="H79" s="49">
        <f t="shared" si="20"/>
        <v>0</v>
      </c>
      <c r="I79" s="49">
        <f t="shared" si="21"/>
        <v>3</v>
      </c>
      <c r="J79" s="51">
        <f t="shared" si="23"/>
        <v>3</v>
      </c>
      <c r="K79" s="52">
        <f t="shared" si="22"/>
        <v>0</v>
      </c>
      <c r="L79" s="812"/>
      <c r="M79" s="484">
        <v>0</v>
      </c>
      <c r="N79" s="54">
        <v>0</v>
      </c>
      <c r="O79" s="54"/>
      <c r="P79" s="54">
        <v>0</v>
      </c>
      <c r="Q79" s="54"/>
      <c r="R79" s="54"/>
      <c r="S79" s="54">
        <v>0</v>
      </c>
      <c r="T79" s="54"/>
      <c r="U79" s="54">
        <v>0</v>
      </c>
      <c r="V79" s="54">
        <v>0</v>
      </c>
      <c r="W79" s="54"/>
      <c r="X79" s="54"/>
      <c r="Y79" s="54"/>
      <c r="Z79" s="54"/>
      <c r="AA79" s="54"/>
      <c r="AB79" s="54"/>
      <c r="AC79" s="813"/>
      <c r="AD79" s="484">
        <v>1</v>
      </c>
      <c r="AE79" s="54">
        <v>0</v>
      </c>
      <c r="AF79" s="54"/>
      <c r="AG79" s="54">
        <v>0</v>
      </c>
      <c r="AH79" s="54">
        <v>2</v>
      </c>
      <c r="AI79" s="54"/>
      <c r="AJ79" s="54">
        <v>0</v>
      </c>
      <c r="AK79" s="54"/>
      <c r="AL79" s="54">
        <v>0</v>
      </c>
      <c r="AM79" s="54">
        <v>0</v>
      </c>
      <c r="AN79" s="54"/>
      <c r="AO79" s="54"/>
      <c r="AP79" s="54"/>
      <c r="AQ79" s="54"/>
      <c r="AR79" s="54"/>
      <c r="AS79" s="54"/>
      <c r="AT79" s="813"/>
      <c r="AU79" s="48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</row>
    <row r="80" spans="1:62" ht="15.75">
      <c r="A80" s="800"/>
      <c r="B80" s="125" t="s">
        <v>277</v>
      </c>
      <c r="C80" s="125" t="s">
        <v>278</v>
      </c>
      <c r="D80" s="801">
        <v>990515</v>
      </c>
      <c r="E80" s="60" t="s">
        <v>587</v>
      </c>
      <c r="F80" s="463">
        <f t="shared" si="18"/>
        <v>2.5555555555555554</v>
      </c>
      <c r="G80" s="60">
        <f t="shared" si="19"/>
        <v>9</v>
      </c>
      <c r="H80" s="49">
        <f t="shared" si="20"/>
        <v>19</v>
      </c>
      <c r="I80" s="49">
        <f t="shared" si="21"/>
        <v>4</v>
      </c>
      <c r="J80" s="51">
        <f t="shared" si="23"/>
        <v>23</v>
      </c>
      <c r="K80" s="52">
        <f t="shared" si="22"/>
        <v>0</v>
      </c>
      <c r="L80" s="812"/>
      <c r="M80" s="484">
        <v>1</v>
      </c>
      <c r="N80" s="54">
        <v>0</v>
      </c>
      <c r="O80" s="54">
        <v>3</v>
      </c>
      <c r="P80" s="54">
        <v>2</v>
      </c>
      <c r="Q80" s="54">
        <v>1</v>
      </c>
      <c r="R80" s="54">
        <v>1</v>
      </c>
      <c r="S80" s="54"/>
      <c r="T80" s="54">
        <v>4</v>
      </c>
      <c r="U80" s="54">
        <v>5</v>
      </c>
      <c r="V80" s="54">
        <v>2</v>
      </c>
      <c r="W80" s="54"/>
      <c r="X80" s="54"/>
      <c r="Y80" s="54"/>
      <c r="Z80" s="54"/>
      <c r="AA80" s="54"/>
      <c r="AB80" s="54"/>
      <c r="AC80" s="813"/>
      <c r="AD80" s="484">
        <v>2</v>
      </c>
      <c r="AE80" s="54">
        <v>0</v>
      </c>
      <c r="AF80" s="54">
        <v>0</v>
      </c>
      <c r="AG80" s="54">
        <v>1</v>
      </c>
      <c r="AH80" s="54">
        <v>0</v>
      </c>
      <c r="AI80" s="54">
        <v>0</v>
      </c>
      <c r="AJ80" s="54"/>
      <c r="AK80" s="54">
        <v>0</v>
      </c>
      <c r="AL80" s="54">
        <v>1</v>
      </c>
      <c r="AM80" s="54">
        <v>0</v>
      </c>
      <c r="AN80" s="54"/>
      <c r="AO80" s="54"/>
      <c r="AP80" s="54"/>
      <c r="AQ80" s="54"/>
      <c r="AR80" s="54"/>
      <c r="AS80" s="54"/>
      <c r="AT80" s="813"/>
      <c r="AU80" s="48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</row>
    <row r="81" spans="1:62" ht="15.75">
      <c r="A81" s="800">
        <v>77</v>
      </c>
      <c r="B81" s="125" t="s">
        <v>274</v>
      </c>
      <c r="C81" s="125" t="s">
        <v>49</v>
      </c>
      <c r="D81" s="801">
        <v>770109</v>
      </c>
      <c r="E81" s="60" t="s">
        <v>587</v>
      </c>
      <c r="F81" s="463">
        <f t="shared" si="18"/>
        <v>2</v>
      </c>
      <c r="G81" s="60">
        <f t="shared" si="19"/>
        <v>10</v>
      </c>
      <c r="H81" s="49">
        <f t="shared" si="20"/>
        <v>8</v>
      </c>
      <c r="I81" s="49">
        <f t="shared" si="21"/>
        <v>12</v>
      </c>
      <c r="J81" s="51">
        <f t="shared" si="23"/>
        <v>20</v>
      </c>
      <c r="K81" s="52">
        <f t="shared" si="22"/>
        <v>0</v>
      </c>
      <c r="L81" s="812"/>
      <c r="M81" s="484">
        <v>0</v>
      </c>
      <c r="N81" s="54">
        <v>1</v>
      </c>
      <c r="O81" s="54">
        <v>1</v>
      </c>
      <c r="P81" s="54">
        <v>1</v>
      </c>
      <c r="Q81" s="54">
        <v>3</v>
      </c>
      <c r="R81" s="54">
        <v>1</v>
      </c>
      <c r="S81" s="54">
        <v>0</v>
      </c>
      <c r="T81" s="54">
        <v>0</v>
      </c>
      <c r="U81" s="54">
        <v>1</v>
      </c>
      <c r="V81" s="54">
        <v>0</v>
      </c>
      <c r="W81" s="54"/>
      <c r="X81" s="54"/>
      <c r="Y81" s="54"/>
      <c r="Z81" s="54"/>
      <c r="AA81" s="54"/>
      <c r="AB81" s="54"/>
      <c r="AC81" s="813"/>
      <c r="AD81" s="484">
        <v>2</v>
      </c>
      <c r="AE81" s="54">
        <v>1</v>
      </c>
      <c r="AF81" s="54">
        <v>1</v>
      </c>
      <c r="AG81" s="54">
        <v>1</v>
      </c>
      <c r="AH81" s="54"/>
      <c r="AI81" s="54">
        <v>0</v>
      </c>
      <c r="AJ81" s="54">
        <v>0</v>
      </c>
      <c r="AK81" s="54">
        <v>0</v>
      </c>
      <c r="AL81" s="54">
        <v>6</v>
      </c>
      <c r="AM81" s="54">
        <v>1</v>
      </c>
      <c r="AN81" s="54"/>
      <c r="AO81" s="54"/>
      <c r="AP81" s="54"/>
      <c r="AQ81" s="54"/>
      <c r="AR81" s="54"/>
      <c r="AS81" s="54"/>
      <c r="AT81" s="813"/>
      <c r="AU81" s="48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</row>
    <row r="82" spans="1:62" ht="15.75">
      <c r="A82" s="800"/>
      <c r="B82" s="125" t="s">
        <v>387</v>
      </c>
      <c r="C82" s="125" t="s">
        <v>32</v>
      </c>
      <c r="D82" s="801"/>
      <c r="E82" s="60" t="s">
        <v>587</v>
      </c>
      <c r="F82" s="463">
        <f t="shared" si="18"/>
        <v>1</v>
      </c>
      <c r="G82" s="60">
        <f t="shared" si="19"/>
        <v>2</v>
      </c>
      <c r="H82" s="49">
        <f t="shared" si="20"/>
        <v>1</v>
      </c>
      <c r="I82" s="49">
        <f t="shared" si="21"/>
        <v>1</v>
      </c>
      <c r="J82" s="51">
        <f t="shared" si="23"/>
        <v>2</v>
      </c>
      <c r="K82" s="52">
        <f t="shared" si="22"/>
        <v>0</v>
      </c>
      <c r="L82" s="812"/>
      <c r="M82" s="484">
        <v>1</v>
      </c>
      <c r="N82" s="54"/>
      <c r="O82" s="54"/>
      <c r="P82" s="54"/>
      <c r="Q82" s="54"/>
      <c r="R82" s="54"/>
      <c r="S82" s="54"/>
      <c r="T82" s="54"/>
      <c r="U82" s="54"/>
      <c r="V82" s="54">
        <v>0</v>
      </c>
      <c r="W82" s="54"/>
      <c r="X82" s="54"/>
      <c r="Y82" s="54"/>
      <c r="Z82" s="54"/>
      <c r="AA82" s="54"/>
      <c r="AB82" s="54"/>
      <c r="AC82" s="813"/>
      <c r="AD82" s="484">
        <v>1</v>
      </c>
      <c r="AE82" s="54"/>
      <c r="AF82" s="54"/>
      <c r="AG82" s="54"/>
      <c r="AH82" s="54"/>
      <c r="AI82" s="54"/>
      <c r="AJ82" s="54"/>
      <c r="AK82" s="54"/>
      <c r="AL82" s="54"/>
      <c r="AM82" s="54">
        <v>0</v>
      </c>
      <c r="AN82" s="54"/>
      <c r="AO82" s="54"/>
      <c r="AP82" s="54"/>
      <c r="AQ82" s="54"/>
      <c r="AR82" s="54"/>
      <c r="AS82" s="54"/>
      <c r="AT82" s="813"/>
      <c r="AU82" s="48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</row>
    <row r="83" spans="1:62" ht="16.5" thickBot="1">
      <c r="A83" s="802"/>
      <c r="B83" s="803" t="s">
        <v>586</v>
      </c>
      <c r="C83" s="803" t="s">
        <v>60</v>
      </c>
      <c r="D83" s="804"/>
      <c r="E83" s="60" t="s">
        <v>587</v>
      </c>
      <c r="F83" s="463">
        <f t="shared" si="18"/>
        <v>0.6666666666666666</v>
      </c>
      <c r="G83" s="60">
        <f t="shared" si="19"/>
        <v>3</v>
      </c>
      <c r="H83" s="49">
        <f t="shared" si="20"/>
        <v>2</v>
      </c>
      <c r="I83" s="49">
        <f t="shared" si="21"/>
        <v>0</v>
      </c>
      <c r="J83" s="51">
        <f t="shared" si="23"/>
        <v>2</v>
      </c>
      <c r="K83" s="52">
        <f t="shared" si="22"/>
        <v>0</v>
      </c>
      <c r="L83" s="812"/>
      <c r="M83" s="484">
        <v>1</v>
      </c>
      <c r="N83" s="54">
        <v>0</v>
      </c>
      <c r="O83" s="54"/>
      <c r="P83" s="54"/>
      <c r="Q83" s="54"/>
      <c r="R83" s="54"/>
      <c r="S83" s="54"/>
      <c r="T83" s="54">
        <v>1</v>
      </c>
      <c r="U83" s="54"/>
      <c r="V83" s="54"/>
      <c r="W83" s="54"/>
      <c r="X83" s="54"/>
      <c r="Y83" s="54"/>
      <c r="Z83" s="54"/>
      <c r="AA83" s="54"/>
      <c r="AB83" s="54"/>
      <c r="AC83" s="813"/>
      <c r="AD83" s="484">
        <v>0</v>
      </c>
      <c r="AE83" s="54">
        <v>0</v>
      </c>
      <c r="AF83" s="54"/>
      <c r="AG83" s="54"/>
      <c r="AH83" s="54"/>
      <c r="AI83" s="54"/>
      <c r="AJ83" s="54"/>
      <c r="AK83" s="54">
        <v>0</v>
      </c>
      <c r="AL83" s="54"/>
      <c r="AM83" s="54"/>
      <c r="AN83" s="54"/>
      <c r="AO83" s="54"/>
      <c r="AP83" s="54"/>
      <c r="AQ83" s="54"/>
      <c r="AR83" s="54"/>
      <c r="AS83" s="54"/>
      <c r="AT83" s="813"/>
      <c r="AU83" s="48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</row>
    <row r="84" spans="1:62" ht="15.75">
      <c r="A84" s="159"/>
      <c r="B84" s="781" t="s">
        <v>668</v>
      </c>
      <c r="C84" s="782" t="s">
        <v>32</v>
      </c>
      <c r="D84" s="783"/>
      <c r="E84" s="60" t="s">
        <v>587</v>
      </c>
      <c r="F84" s="463">
        <f t="shared" si="18"/>
        <v>1</v>
      </c>
      <c r="G84" s="60">
        <f t="shared" si="19"/>
        <v>1</v>
      </c>
      <c r="H84" s="49">
        <f t="shared" si="20"/>
        <v>1</v>
      </c>
      <c r="I84" s="49">
        <f t="shared" si="21"/>
        <v>0</v>
      </c>
      <c r="J84" s="51">
        <f t="shared" si="23"/>
        <v>1</v>
      </c>
      <c r="K84" s="52">
        <f t="shared" si="22"/>
        <v>0</v>
      </c>
      <c r="L84" s="812"/>
      <c r="M84" s="484"/>
      <c r="N84" s="54"/>
      <c r="O84" s="54"/>
      <c r="P84" s="54">
        <v>1</v>
      </c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813"/>
      <c r="AD84" s="484"/>
      <c r="AE84" s="54"/>
      <c r="AF84" s="54"/>
      <c r="AG84" s="54">
        <v>0</v>
      </c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813"/>
      <c r="AU84" s="48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</row>
    <row r="85" spans="1:62" ht="15.75">
      <c r="A85" s="159"/>
      <c r="B85" s="781" t="s">
        <v>596</v>
      </c>
      <c r="C85" s="782" t="s">
        <v>28</v>
      </c>
      <c r="D85" s="783"/>
      <c r="E85" s="60" t="s">
        <v>705</v>
      </c>
      <c r="F85" s="463">
        <f t="shared" si="18"/>
        <v>2</v>
      </c>
      <c r="G85" s="60">
        <f t="shared" si="19"/>
        <v>1</v>
      </c>
      <c r="H85" s="49">
        <f t="shared" si="20"/>
        <v>1</v>
      </c>
      <c r="I85" s="49">
        <f t="shared" si="21"/>
        <v>1</v>
      </c>
      <c r="J85" s="51">
        <f t="shared" si="23"/>
        <v>2</v>
      </c>
      <c r="K85" s="52">
        <f t="shared" si="22"/>
        <v>0</v>
      </c>
      <c r="L85" s="812"/>
      <c r="M85" s="484"/>
      <c r="N85" s="54"/>
      <c r="O85" s="54"/>
      <c r="P85" s="54"/>
      <c r="Q85" s="54"/>
      <c r="R85" s="54"/>
      <c r="S85" s="54">
        <v>1</v>
      </c>
      <c r="T85" s="54"/>
      <c r="U85" s="54"/>
      <c r="V85" s="54"/>
      <c r="W85" s="54"/>
      <c r="X85" s="54"/>
      <c r="Y85" s="54"/>
      <c r="Z85" s="54"/>
      <c r="AA85" s="54"/>
      <c r="AB85" s="54"/>
      <c r="AC85" s="813"/>
      <c r="AD85" s="484"/>
      <c r="AE85" s="54"/>
      <c r="AF85" s="54"/>
      <c r="AG85" s="54"/>
      <c r="AH85" s="54"/>
      <c r="AI85" s="54"/>
      <c r="AJ85" s="54">
        <v>1</v>
      </c>
      <c r="AK85" s="54"/>
      <c r="AL85" s="54"/>
      <c r="AM85" s="54"/>
      <c r="AN85" s="54"/>
      <c r="AO85" s="54"/>
      <c r="AP85" s="54"/>
      <c r="AQ85" s="54"/>
      <c r="AR85" s="54"/>
      <c r="AS85" s="54"/>
      <c r="AT85" s="813"/>
      <c r="AU85" s="48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</row>
    <row r="86" spans="1:62" ht="15.75">
      <c r="A86" s="159"/>
      <c r="B86" s="781" t="s">
        <v>50</v>
      </c>
      <c r="C86" s="782" t="s">
        <v>16</v>
      </c>
      <c r="D86" s="783"/>
      <c r="E86" s="60" t="s">
        <v>705</v>
      </c>
      <c r="F86" s="463">
        <f t="shared" si="18"/>
        <v>3.3333333333333335</v>
      </c>
      <c r="G86" s="60">
        <f t="shared" si="19"/>
        <v>3</v>
      </c>
      <c r="H86" s="49">
        <f t="shared" si="20"/>
        <v>4</v>
      </c>
      <c r="I86" s="49">
        <f t="shared" si="21"/>
        <v>6</v>
      </c>
      <c r="J86" s="51">
        <f t="shared" si="23"/>
        <v>10</v>
      </c>
      <c r="K86" s="52">
        <f t="shared" si="22"/>
        <v>0</v>
      </c>
      <c r="L86" s="812"/>
      <c r="M86" s="484"/>
      <c r="N86" s="54"/>
      <c r="O86" s="54"/>
      <c r="P86" s="54"/>
      <c r="Q86" s="54">
        <v>1</v>
      </c>
      <c r="R86" s="54"/>
      <c r="S86" s="54">
        <v>0</v>
      </c>
      <c r="T86" s="54"/>
      <c r="U86" s="54">
        <v>3</v>
      </c>
      <c r="V86" s="54"/>
      <c r="W86" s="54"/>
      <c r="X86" s="54"/>
      <c r="Y86" s="54"/>
      <c r="Z86" s="54"/>
      <c r="AA86" s="54"/>
      <c r="AB86" s="54"/>
      <c r="AC86" s="813"/>
      <c r="AD86" s="484"/>
      <c r="AE86" s="54"/>
      <c r="AF86" s="54"/>
      <c r="AG86" s="54"/>
      <c r="AH86" s="54">
        <v>1</v>
      </c>
      <c r="AI86" s="54"/>
      <c r="AJ86" s="54">
        <v>1</v>
      </c>
      <c r="AK86" s="54"/>
      <c r="AL86" s="54">
        <v>4</v>
      </c>
      <c r="AM86" s="54"/>
      <c r="AN86" s="54"/>
      <c r="AO86" s="54"/>
      <c r="AP86" s="54"/>
      <c r="AQ86" s="54"/>
      <c r="AR86" s="54"/>
      <c r="AS86" s="54"/>
      <c r="AT86" s="813"/>
      <c r="AU86" s="48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</row>
    <row r="87" spans="1:62" ht="15.75">
      <c r="A87" s="159"/>
      <c r="B87" s="1023" t="s">
        <v>179</v>
      </c>
      <c r="C87" s="1024" t="s">
        <v>57</v>
      </c>
      <c r="D87" s="1025"/>
      <c r="E87" s="60" t="s">
        <v>659</v>
      </c>
      <c r="F87" s="775">
        <f>J87/G87</f>
        <v>5</v>
      </c>
      <c r="G87" s="60">
        <f>COUNT(M87:AB87)</f>
        <v>1</v>
      </c>
      <c r="H87" s="49">
        <f>SUM(M87:AB87)</f>
        <v>5</v>
      </c>
      <c r="I87" s="49">
        <f>SUM(AD87:AT87)</f>
        <v>0</v>
      </c>
      <c r="J87" s="51">
        <f>SUM(H87:I87)</f>
        <v>5</v>
      </c>
      <c r="K87" s="52">
        <f>SUM(AU87:BJ87)</f>
        <v>0</v>
      </c>
      <c r="L87" s="812"/>
      <c r="M87" s="484"/>
      <c r="N87" s="54"/>
      <c r="O87" s="54"/>
      <c r="P87" s="54"/>
      <c r="Q87" s="54"/>
      <c r="R87" s="54"/>
      <c r="S87" s="54"/>
      <c r="T87" s="54"/>
      <c r="U87" s="54">
        <v>5</v>
      </c>
      <c r="V87" s="54"/>
      <c r="W87" s="54"/>
      <c r="X87" s="54"/>
      <c r="Y87" s="54"/>
      <c r="Z87" s="54"/>
      <c r="AA87" s="54"/>
      <c r="AB87" s="54"/>
      <c r="AC87" s="813"/>
      <c r="AD87" s="48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813"/>
      <c r="AU87" s="48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</row>
    <row r="88" spans="1:62" ht="15.75">
      <c r="A88" s="159"/>
      <c r="B88" s="364" t="s">
        <v>541</v>
      </c>
      <c r="C88" s="364" t="s">
        <v>542</v>
      </c>
      <c r="D88" s="361"/>
      <c r="E88" s="60" t="s">
        <v>659</v>
      </c>
      <c r="F88" s="775">
        <f>J88/G88</f>
        <v>5</v>
      </c>
      <c r="G88" s="60">
        <f>COUNT(M88:AB88)</f>
        <v>1</v>
      </c>
      <c r="H88" s="49">
        <f>SUM(M88:AB88)</f>
        <v>5</v>
      </c>
      <c r="I88" s="49">
        <f>SUM(AD88:AT88)</f>
        <v>0</v>
      </c>
      <c r="J88" s="51">
        <f>SUM(H88:I88)</f>
        <v>5</v>
      </c>
      <c r="K88" s="52">
        <f>SUM(AU88:BJ88)</f>
        <v>0</v>
      </c>
      <c r="L88" s="812"/>
      <c r="M88" s="484"/>
      <c r="N88" s="54"/>
      <c r="O88" s="54"/>
      <c r="P88" s="54"/>
      <c r="Q88" s="54"/>
      <c r="R88" s="54"/>
      <c r="S88" s="54"/>
      <c r="T88" s="54">
        <v>5</v>
      </c>
      <c r="U88" s="54"/>
      <c r="V88" s="54"/>
      <c r="W88" s="54"/>
      <c r="X88" s="54"/>
      <c r="Y88" s="54"/>
      <c r="Z88" s="54"/>
      <c r="AA88" s="54"/>
      <c r="AB88" s="54"/>
      <c r="AC88" s="813"/>
      <c r="AD88" s="48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813"/>
      <c r="AU88" s="48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</row>
    <row r="89" spans="1:62" ht="15.75">
      <c r="A89" s="159"/>
      <c r="B89" s="892" t="s">
        <v>669</v>
      </c>
      <c r="C89" s="893" t="s">
        <v>16</v>
      </c>
      <c r="D89" s="894"/>
      <c r="E89" s="60" t="s">
        <v>659</v>
      </c>
      <c r="F89" s="775">
        <f>J89/G89</f>
        <v>9.5</v>
      </c>
      <c r="G89" s="60">
        <f>COUNT(M89:AB89)</f>
        <v>2</v>
      </c>
      <c r="H89" s="49">
        <f>SUM(M89:AB89)</f>
        <v>19</v>
      </c>
      <c r="I89" s="49">
        <f>SUM(AD89:AT89)</f>
        <v>0</v>
      </c>
      <c r="J89" s="51">
        <f>SUM(H89:I89)</f>
        <v>19</v>
      </c>
      <c r="K89" s="52">
        <f>SUM(AU89:BJ89)</f>
        <v>0</v>
      </c>
      <c r="L89" s="812"/>
      <c r="M89" s="484"/>
      <c r="N89" s="54"/>
      <c r="O89" s="54"/>
      <c r="P89" s="54"/>
      <c r="Q89" s="54">
        <v>9</v>
      </c>
      <c r="R89" s="54"/>
      <c r="S89" s="54">
        <v>10</v>
      </c>
      <c r="T89" s="54"/>
      <c r="U89" s="54"/>
      <c r="V89" s="54"/>
      <c r="W89" s="54"/>
      <c r="X89" s="54"/>
      <c r="Y89" s="54"/>
      <c r="Z89" s="54"/>
      <c r="AA89" s="54"/>
      <c r="AB89" s="54"/>
      <c r="AC89" s="813"/>
      <c r="AD89" s="48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813"/>
      <c r="AU89" s="48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</row>
    <row r="90" spans="1:62" ht="15.75">
      <c r="A90" s="771"/>
      <c r="B90" s="884" t="s">
        <v>104</v>
      </c>
      <c r="C90" s="884" t="s">
        <v>14</v>
      </c>
      <c r="D90" s="885"/>
      <c r="E90" s="60" t="s">
        <v>659</v>
      </c>
      <c r="F90" s="775">
        <f t="shared" si="18"/>
        <v>8.75</v>
      </c>
      <c r="G90" s="60">
        <f t="shared" si="19"/>
        <v>4</v>
      </c>
      <c r="H90" s="49">
        <f t="shared" si="20"/>
        <v>35</v>
      </c>
      <c r="I90" s="49">
        <f t="shared" si="21"/>
        <v>0</v>
      </c>
      <c r="J90" s="51">
        <f t="shared" si="23"/>
        <v>35</v>
      </c>
      <c r="K90" s="52">
        <f t="shared" si="22"/>
        <v>0</v>
      </c>
      <c r="L90" s="812"/>
      <c r="M90" s="484"/>
      <c r="N90" s="54"/>
      <c r="O90" s="54">
        <v>11</v>
      </c>
      <c r="P90" s="54">
        <v>8</v>
      </c>
      <c r="Q90" s="54"/>
      <c r="R90" s="54">
        <v>7</v>
      </c>
      <c r="S90" s="54"/>
      <c r="T90" s="54"/>
      <c r="U90" s="54"/>
      <c r="V90" s="54">
        <v>9</v>
      </c>
      <c r="W90" s="54"/>
      <c r="X90" s="54"/>
      <c r="Y90" s="54"/>
      <c r="Z90" s="54"/>
      <c r="AA90" s="54"/>
      <c r="AB90" s="54"/>
      <c r="AC90" s="813"/>
      <c r="AD90" s="48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813"/>
      <c r="AU90" s="48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</row>
    <row r="91" spans="1:62" ht="16.5" thickBot="1">
      <c r="A91" s="151"/>
      <c r="B91" s="364" t="s">
        <v>146</v>
      </c>
      <c r="C91" s="364" t="s">
        <v>22</v>
      </c>
      <c r="D91" s="361"/>
      <c r="E91" s="57" t="s">
        <v>588</v>
      </c>
      <c r="F91" s="50">
        <f t="shared" si="18"/>
        <v>15.5</v>
      </c>
      <c r="G91" s="60">
        <f t="shared" si="19"/>
        <v>2</v>
      </c>
      <c r="H91" s="49">
        <f t="shared" si="20"/>
        <v>31</v>
      </c>
      <c r="I91" s="49">
        <f t="shared" si="21"/>
        <v>0</v>
      </c>
      <c r="J91" s="51">
        <f t="shared" si="23"/>
        <v>31</v>
      </c>
      <c r="K91" s="52">
        <f t="shared" si="22"/>
        <v>0</v>
      </c>
      <c r="L91" s="812"/>
      <c r="M91" s="484">
        <v>10</v>
      </c>
      <c r="N91" s="54">
        <v>21</v>
      </c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813"/>
      <c r="AD91" s="48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813"/>
      <c r="AU91" s="48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</row>
    <row r="92" spans="1:62" ht="16.5" thickBot="1">
      <c r="A92" s="152"/>
      <c r="B92" s="165"/>
      <c r="C92" s="165"/>
      <c r="D92" s="100"/>
      <c r="E92" s="44" t="s">
        <v>585</v>
      </c>
      <c r="F92" s="141"/>
      <c r="G92" s="464">
        <f>COUNT(M92:AB92)</f>
        <v>10</v>
      </c>
      <c r="H92" s="147">
        <f>SUM(M92:AB92)</f>
        <v>42</v>
      </c>
      <c r="I92" s="44"/>
      <c r="J92" s="142"/>
      <c r="K92" s="143"/>
      <c r="L92" s="812"/>
      <c r="M92" s="144">
        <v>2</v>
      </c>
      <c r="N92" s="145">
        <v>2</v>
      </c>
      <c r="O92" s="146">
        <v>2</v>
      </c>
      <c r="P92" s="462">
        <v>4</v>
      </c>
      <c r="Q92" s="146">
        <v>6</v>
      </c>
      <c r="R92" s="146">
        <v>6</v>
      </c>
      <c r="S92" s="145">
        <v>4</v>
      </c>
      <c r="T92" s="145">
        <v>4</v>
      </c>
      <c r="U92" s="475">
        <v>8</v>
      </c>
      <c r="V92" s="145">
        <v>4</v>
      </c>
      <c r="W92" s="145"/>
      <c r="X92" s="145"/>
      <c r="Y92" s="145"/>
      <c r="Z92" s="145"/>
      <c r="AA92" s="475"/>
      <c r="AB92" s="475"/>
      <c r="AC92" s="813"/>
      <c r="AD92" s="48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813"/>
      <c r="AU92" s="48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</row>
    <row r="94" spans="1:62" ht="15.75">
      <c r="A94" s="149" t="s">
        <v>589</v>
      </c>
      <c r="B94" s="40"/>
      <c r="C94" s="40"/>
      <c r="D94" s="41"/>
      <c r="E94" s="42"/>
      <c r="F94" s="43"/>
      <c r="G94" s="40"/>
      <c r="H94" s="40"/>
      <c r="I94" s="40"/>
      <c r="J94" s="40"/>
      <c r="K94" s="40"/>
      <c r="L94" s="40"/>
      <c r="M94" s="40"/>
      <c r="N94" s="40"/>
      <c r="O94" s="40"/>
      <c r="P94" s="40" t="s">
        <v>7</v>
      </c>
      <c r="Q94" s="40" t="s">
        <v>81</v>
      </c>
      <c r="R94" s="40" t="s">
        <v>82</v>
      </c>
      <c r="S94" s="40" t="s">
        <v>83</v>
      </c>
      <c r="T94" s="40"/>
      <c r="U94" s="40"/>
      <c r="V94" s="40"/>
      <c r="W94" s="40"/>
      <c r="X94" s="40"/>
      <c r="Y94" s="40"/>
      <c r="Z94" s="40"/>
      <c r="AA94" s="40"/>
      <c r="AB94" s="483"/>
      <c r="AC94" s="812"/>
      <c r="AD94" s="42"/>
      <c r="AE94" s="42"/>
      <c r="AF94" s="42"/>
      <c r="AG94" s="42"/>
      <c r="AH94" s="42"/>
      <c r="AI94" s="42" t="s">
        <v>11</v>
      </c>
      <c r="AJ94" s="42" t="s">
        <v>84</v>
      </c>
      <c r="AK94" s="42" t="s">
        <v>85</v>
      </c>
      <c r="AL94" s="42" t="s">
        <v>84</v>
      </c>
      <c r="AM94" s="42" t="s">
        <v>86</v>
      </c>
      <c r="AN94" s="44" t="s">
        <v>87</v>
      </c>
      <c r="AO94" s="44" t="s">
        <v>88</v>
      </c>
      <c r="AP94" s="44" t="s">
        <v>89</v>
      </c>
      <c r="AQ94" s="44" t="s">
        <v>87</v>
      </c>
      <c r="AR94" s="44"/>
      <c r="AS94" s="44"/>
      <c r="AT94" s="813"/>
      <c r="AU94" s="40"/>
      <c r="AV94" s="40"/>
      <c r="AW94" s="40" t="s">
        <v>90</v>
      </c>
      <c r="AX94" s="40" t="s">
        <v>91</v>
      </c>
      <c r="AY94" s="40" t="s">
        <v>87</v>
      </c>
      <c r="AZ94" s="40" t="s">
        <v>84</v>
      </c>
      <c r="BA94" s="40" t="s">
        <v>86</v>
      </c>
      <c r="BB94" s="40" t="s">
        <v>83</v>
      </c>
      <c r="BC94" s="40"/>
      <c r="BD94" s="40"/>
      <c r="BE94" s="40"/>
      <c r="BF94" s="40"/>
      <c r="BG94" s="40"/>
      <c r="BH94" s="40"/>
      <c r="BI94" s="40"/>
      <c r="BJ94" s="40"/>
    </row>
    <row r="95" spans="1:62" ht="15">
      <c r="A95" s="150"/>
      <c r="B95" s="58" t="s">
        <v>38</v>
      </c>
      <c r="C95" s="58" t="s">
        <v>39</v>
      </c>
      <c r="D95" s="59" t="s">
        <v>92</v>
      </c>
      <c r="E95" s="45" t="s">
        <v>93</v>
      </c>
      <c r="F95" s="46" t="s">
        <v>100</v>
      </c>
      <c r="G95" s="45" t="s">
        <v>94</v>
      </c>
      <c r="H95" s="45" t="s">
        <v>95</v>
      </c>
      <c r="I95" s="45" t="s">
        <v>96</v>
      </c>
      <c r="J95" s="45" t="s">
        <v>105</v>
      </c>
      <c r="K95" s="47" t="s">
        <v>97</v>
      </c>
      <c r="L95" s="814"/>
      <c r="M95" s="815">
        <v>1</v>
      </c>
      <c r="N95" s="816">
        <v>2</v>
      </c>
      <c r="O95" s="816">
        <v>3</v>
      </c>
      <c r="P95" s="816">
        <v>4</v>
      </c>
      <c r="Q95" s="816">
        <v>5</v>
      </c>
      <c r="R95" s="816">
        <v>6</v>
      </c>
      <c r="S95" s="816">
        <v>7</v>
      </c>
      <c r="T95" s="816">
        <v>8</v>
      </c>
      <c r="U95" s="816">
        <v>9</v>
      </c>
      <c r="V95" s="816">
        <v>10</v>
      </c>
      <c r="W95" s="816">
        <v>11</v>
      </c>
      <c r="X95" s="816">
        <v>12</v>
      </c>
      <c r="Y95" s="816">
        <v>13</v>
      </c>
      <c r="Z95" s="816">
        <v>14</v>
      </c>
      <c r="AA95" s="816">
        <v>15</v>
      </c>
      <c r="AB95" s="816">
        <v>16</v>
      </c>
      <c r="AC95" s="817"/>
      <c r="AD95" s="815">
        <v>1</v>
      </c>
      <c r="AE95" s="816">
        <v>2</v>
      </c>
      <c r="AF95" s="816">
        <v>3</v>
      </c>
      <c r="AG95" s="816">
        <v>4</v>
      </c>
      <c r="AH95" s="816">
        <v>5</v>
      </c>
      <c r="AI95" s="816">
        <v>6</v>
      </c>
      <c r="AJ95" s="816">
        <v>7</v>
      </c>
      <c r="AK95" s="816">
        <v>8</v>
      </c>
      <c r="AL95" s="816">
        <v>9</v>
      </c>
      <c r="AM95" s="816">
        <v>10</v>
      </c>
      <c r="AN95" s="816">
        <v>11</v>
      </c>
      <c r="AO95" s="816">
        <v>12</v>
      </c>
      <c r="AP95" s="816">
        <v>13</v>
      </c>
      <c r="AQ95" s="816">
        <v>14</v>
      </c>
      <c r="AR95" s="816">
        <v>15</v>
      </c>
      <c r="AS95" s="816">
        <v>16</v>
      </c>
      <c r="AT95" s="818"/>
      <c r="AU95" s="815">
        <v>1</v>
      </c>
      <c r="AV95" s="816">
        <v>2</v>
      </c>
      <c r="AW95" s="816">
        <v>3</v>
      </c>
      <c r="AX95" s="816">
        <v>4</v>
      </c>
      <c r="AY95" s="816">
        <v>5</v>
      </c>
      <c r="AZ95" s="816">
        <v>6</v>
      </c>
      <c r="BA95" s="816">
        <v>7</v>
      </c>
      <c r="BB95" s="816">
        <v>8</v>
      </c>
      <c r="BC95" s="816">
        <v>9</v>
      </c>
      <c r="BD95" s="816">
        <v>10</v>
      </c>
      <c r="BE95" s="816">
        <v>11</v>
      </c>
      <c r="BF95" s="816">
        <v>12</v>
      </c>
      <c r="BG95" s="816">
        <v>13</v>
      </c>
      <c r="BH95" s="816">
        <v>14</v>
      </c>
      <c r="BI95" s="816">
        <v>15</v>
      </c>
      <c r="BJ95" s="816">
        <v>16</v>
      </c>
    </row>
    <row r="96" spans="1:62" ht="15.75">
      <c r="A96" s="28">
        <v>33</v>
      </c>
      <c r="B96" s="24" t="s">
        <v>149</v>
      </c>
      <c r="C96" s="24" t="s">
        <v>22</v>
      </c>
      <c r="D96" s="24">
        <v>851130</v>
      </c>
      <c r="E96" s="60" t="s">
        <v>590</v>
      </c>
      <c r="F96" s="50">
        <f aca="true" t="shared" si="24" ref="F96:F117">J96/G96</f>
        <v>2.142857142857143</v>
      </c>
      <c r="G96" s="49">
        <f aca="true" t="shared" si="25" ref="G96:G118">COUNT(M96:AB96)</f>
        <v>7</v>
      </c>
      <c r="H96" s="49">
        <f aca="true" t="shared" si="26" ref="H96:H118">SUM(M96:AB96)</f>
        <v>3</v>
      </c>
      <c r="I96" s="49">
        <f aca="true" t="shared" si="27" ref="I96:I117">SUM(AD96:AT96)</f>
        <v>12</v>
      </c>
      <c r="J96" s="51">
        <f>SUM(H96:I96)</f>
        <v>15</v>
      </c>
      <c r="K96" s="52">
        <f aca="true" t="shared" si="28" ref="K96:K117">SUM(AU96:BJ96)</f>
        <v>0</v>
      </c>
      <c r="L96" s="812"/>
      <c r="M96" s="484">
        <v>0</v>
      </c>
      <c r="N96" s="54">
        <v>1</v>
      </c>
      <c r="O96" s="54">
        <v>0</v>
      </c>
      <c r="P96" s="54">
        <v>0</v>
      </c>
      <c r="Q96" s="54"/>
      <c r="R96" s="54"/>
      <c r="S96" s="54">
        <v>0</v>
      </c>
      <c r="T96" s="54">
        <v>0</v>
      </c>
      <c r="U96" s="54">
        <v>2</v>
      </c>
      <c r="V96" s="54"/>
      <c r="W96" s="54"/>
      <c r="X96" s="54"/>
      <c r="Y96" s="54"/>
      <c r="Z96" s="54"/>
      <c r="AA96" s="54"/>
      <c r="AB96" s="54"/>
      <c r="AC96" s="813"/>
      <c r="AD96" s="484">
        <v>0</v>
      </c>
      <c r="AE96" s="54">
        <v>2</v>
      </c>
      <c r="AF96" s="54">
        <v>0</v>
      </c>
      <c r="AG96" s="54">
        <v>4</v>
      </c>
      <c r="AH96" s="54"/>
      <c r="AI96" s="54"/>
      <c r="AJ96" s="54">
        <v>1</v>
      </c>
      <c r="AK96" s="54">
        <v>1</v>
      </c>
      <c r="AL96" s="54">
        <v>4</v>
      </c>
      <c r="AM96" s="54"/>
      <c r="AN96" s="54"/>
      <c r="AO96" s="54"/>
      <c r="AP96" s="54"/>
      <c r="AQ96" s="54"/>
      <c r="AR96" s="54"/>
      <c r="AS96" s="54"/>
      <c r="AT96" s="813"/>
      <c r="AU96" s="48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</row>
    <row r="97" spans="1:62" ht="15.75">
      <c r="A97" s="28">
        <v>3</v>
      </c>
      <c r="B97" s="24" t="s">
        <v>153</v>
      </c>
      <c r="C97" s="24" t="s">
        <v>33</v>
      </c>
      <c r="D97" s="24">
        <v>610818</v>
      </c>
      <c r="E97" s="60" t="s">
        <v>590</v>
      </c>
      <c r="F97" s="50">
        <f t="shared" si="24"/>
        <v>0.4444444444444444</v>
      </c>
      <c r="G97" s="49">
        <f t="shared" si="25"/>
        <v>9</v>
      </c>
      <c r="H97" s="49">
        <f t="shared" si="26"/>
        <v>0</v>
      </c>
      <c r="I97" s="49">
        <f t="shared" si="27"/>
        <v>4</v>
      </c>
      <c r="J97" s="51">
        <f aca="true" t="shared" si="29" ref="J97:J117">SUM(H97:I97)</f>
        <v>4</v>
      </c>
      <c r="K97" s="52">
        <f t="shared" si="28"/>
        <v>0</v>
      </c>
      <c r="L97" s="812"/>
      <c r="M97" s="484">
        <v>0</v>
      </c>
      <c r="N97" s="54">
        <v>0</v>
      </c>
      <c r="O97" s="54">
        <v>0</v>
      </c>
      <c r="P97" s="54">
        <v>0</v>
      </c>
      <c r="Q97" s="54">
        <v>0</v>
      </c>
      <c r="R97" s="54">
        <v>0</v>
      </c>
      <c r="S97" s="54">
        <v>0</v>
      </c>
      <c r="T97" s="54">
        <v>0</v>
      </c>
      <c r="U97" s="54">
        <v>0</v>
      </c>
      <c r="V97" s="54"/>
      <c r="W97" s="54"/>
      <c r="X97" s="54"/>
      <c r="Y97" s="54"/>
      <c r="Z97" s="54"/>
      <c r="AA97" s="54"/>
      <c r="AB97" s="54"/>
      <c r="AC97" s="813"/>
      <c r="AD97" s="484">
        <v>1</v>
      </c>
      <c r="AE97" s="54">
        <v>1</v>
      </c>
      <c r="AF97" s="54">
        <v>0</v>
      </c>
      <c r="AG97" s="54">
        <v>0</v>
      </c>
      <c r="AH97" s="54">
        <v>1</v>
      </c>
      <c r="AI97" s="54">
        <v>0</v>
      </c>
      <c r="AJ97" s="54">
        <v>0</v>
      </c>
      <c r="AK97" s="54">
        <v>0</v>
      </c>
      <c r="AL97" s="54">
        <v>1</v>
      </c>
      <c r="AM97" s="54"/>
      <c r="AN97" s="54"/>
      <c r="AO97" s="54"/>
      <c r="AP97" s="54"/>
      <c r="AQ97" s="54"/>
      <c r="AR97" s="54"/>
      <c r="AS97" s="54"/>
      <c r="AT97" s="813"/>
      <c r="AU97" s="48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</row>
    <row r="98" spans="1:62" ht="15.75">
      <c r="A98" s="28">
        <v>84</v>
      </c>
      <c r="B98" s="24" t="s">
        <v>245</v>
      </c>
      <c r="C98" s="24" t="s">
        <v>49</v>
      </c>
      <c r="D98" s="24">
        <v>840911</v>
      </c>
      <c r="E98" s="60" t="s">
        <v>590</v>
      </c>
      <c r="F98" s="50">
        <f t="shared" si="24"/>
        <v>3.8333333333333335</v>
      </c>
      <c r="G98" s="49">
        <f t="shared" si="25"/>
        <v>6</v>
      </c>
      <c r="H98" s="49">
        <f t="shared" si="26"/>
        <v>13</v>
      </c>
      <c r="I98" s="49">
        <f t="shared" si="27"/>
        <v>10</v>
      </c>
      <c r="J98" s="51">
        <f t="shared" si="29"/>
        <v>23</v>
      </c>
      <c r="K98" s="52">
        <f t="shared" si="28"/>
        <v>0</v>
      </c>
      <c r="L98" s="819"/>
      <c r="M98" s="485">
        <v>4</v>
      </c>
      <c r="N98" s="55"/>
      <c r="O98" s="55">
        <v>3</v>
      </c>
      <c r="P98" s="55"/>
      <c r="Q98" s="55">
        <v>1</v>
      </c>
      <c r="R98" s="55">
        <v>1</v>
      </c>
      <c r="S98" s="55"/>
      <c r="T98" s="55">
        <v>3</v>
      </c>
      <c r="U98" s="55">
        <v>1</v>
      </c>
      <c r="V98" s="55"/>
      <c r="W98" s="55"/>
      <c r="X98" s="55"/>
      <c r="Y98" s="55"/>
      <c r="Z98" s="55"/>
      <c r="AA98" s="55"/>
      <c r="AB98" s="55"/>
      <c r="AC98" s="813"/>
      <c r="AD98" s="485">
        <v>2</v>
      </c>
      <c r="AE98" s="55"/>
      <c r="AF98" s="55">
        <v>2</v>
      </c>
      <c r="AG98" s="55"/>
      <c r="AH98" s="55">
        <v>0</v>
      </c>
      <c r="AI98" s="55">
        <v>0</v>
      </c>
      <c r="AJ98" s="55"/>
      <c r="AK98" s="55">
        <v>3</v>
      </c>
      <c r="AL98" s="55">
        <v>3</v>
      </c>
      <c r="AM98" s="55"/>
      <c r="AN98" s="55"/>
      <c r="AO98" s="55"/>
      <c r="AP98" s="55"/>
      <c r="AQ98" s="55"/>
      <c r="AR98" s="55"/>
      <c r="AS98" s="55"/>
      <c r="AT98" s="813"/>
      <c r="AU98" s="48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</row>
    <row r="99" spans="1:62" ht="15.75">
      <c r="A99" s="28"/>
      <c r="B99" s="24" t="s">
        <v>80</v>
      </c>
      <c r="C99" s="24" t="s">
        <v>28</v>
      </c>
      <c r="D99" s="24">
        <v>880722</v>
      </c>
      <c r="E99" s="60" t="s">
        <v>590</v>
      </c>
      <c r="F99" s="50" t="e">
        <f t="shared" si="24"/>
        <v>#DIV/0!</v>
      </c>
      <c r="G99" s="49">
        <f t="shared" si="25"/>
        <v>0</v>
      </c>
      <c r="H99" s="49">
        <f t="shared" si="26"/>
        <v>0</v>
      </c>
      <c r="I99" s="49">
        <f t="shared" si="27"/>
        <v>0</v>
      </c>
      <c r="J99" s="51">
        <f t="shared" si="29"/>
        <v>0</v>
      </c>
      <c r="K99" s="52">
        <f t="shared" si="28"/>
        <v>0</v>
      </c>
      <c r="L99" s="812"/>
      <c r="M99" s="48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813"/>
      <c r="AD99" s="48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813"/>
      <c r="AU99" s="48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</row>
    <row r="100" spans="1:62" ht="15.75">
      <c r="A100" s="28">
        <v>93</v>
      </c>
      <c r="B100" s="24" t="s">
        <v>551</v>
      </c>
      <c r="C100" s="24" t="s">
        <v>14</v>
      </c>
      <c r="D100" s="24">
        <v>801227</v>
      </c>
      <c r="E100" s="60" t="s">
        <v>590</v>
      </c>
      <c r="F100" s="50">
        <f t="shared" si="24"/>
        <v>3.125</v>
      </c>
      <c r="G100" s="49">
        <f t="shared" si="25"/>
        <v>8</v>
      </c>
      <c r="H100" s="49">
        <f t="shared" si="26"/>
        <v>14</v>
      </c>
      <c r="I100" s="49">
        <f t="shared" si="27"/>
        <v>11</v>
      </c>
      <c r="J100" s="51">
        <f t="shared" si="29"/>
        <v>25</v>
      </c>
      <c r="K100" s="52">
        <f t="shared" si="28"/>
        <v>10</v>
      </c>
      <c r="L100" s="812"/>
      <c r="M100" s="484">
        <v>0</v>
      </c>
      <c r="N100" s="54">
        <v>2</v>
      </c>
      <c r="O100" s="54">
        <v>0</v>
      </c>
      <c r="P100" s="54">
        <v>5</v>
      </c>
      <c r="Q100" s="54">
        <v>0</v>
      </c>
      <c r="R100" s="54"/>
      <c r="S100" s="54">
        <v>2</v>
      </c>
      <c r="T100" s="54">
        <v>4</v>
      </c>
      <c r="U100" s="54">
        <v>1</v>
      </c>
      <c r="V100" s="54"/>
      <c r="W100" s="54"/>
      <c r="X100" s="54"/>
      <c r="Y100" s="54"/>
      <c r="Z100" s="54"/>
      <c r="AA100" s="54"/>
      <c r="AB100" s="54"/>
      <c r="AC100" s="813"/>
      <c r="AD100" s="484">
        <v>3</v>
      </c>
      <c r="AE100" s="54">
        <v>1</v>
      </c>
      <c r="AF100" s="54">
        <v>0</v>
      </c>
      <c r="AG100" s="54">
        <v>1</v>
      </c>
      <c r="AH100" s="54">
        <v>3</v>
      </c>
      <c r="AI100" s="54"/>
      <c r="AJ100" s="54">
        <v>1</v>
      </c>
      <c r="AK100" s="54">
        <v>1</v>
      </c>
      <c r="AL100" s="54">
        <v>1</v>
      </c>
      <c r="AM100" s="54"/>
      <c r="AN100" s="54"/>
      <c r="AO100" s="54"/>
      <c r="AP100" s="54"/>
      <c r="AQ100" s="54"/>
      <c r="AR100" s="54"/>
      <c r="AS100" s="54"/>
      <c r="AT100" s="813"/>
      <c r="AU100" s="484"/>
      <c r="AV100" s="54"/>
      <c r="AW100" s="54"/>
      <c r="AX100" s="54"/>
      <c r="AY100" s="54"/>
      <c r="AZ100" s="54"/>
      <c r="BA100" s="54">
        <v>10</v>
      </c>
      <c r="BB100" s="54"/>
      <c r="BC100" s="54"/>
      <c r="BD100" s="54"/>
      <c r="BE100" s="54"/>
      <c r="BF100" s="54"/>
      <c r="BG100" s="54"/>
      <c r="BH100" s="54"/>
      <c r="BI100" s="54"/>
      <c r="BJ100" s="54"/>
    </row>
    <row r="101" spans="1:62" ht="15.75">
      <c r="A101" s="28">
        <v>94</v>
      </c>
      <c r="B101" s="24" t="s">
        <v>552</v>
      </c>
      <c r="C101" s="24" t="s">
        <v>49</v>
      </c>
      <c r="D101" s="24">
        <v>850704</v>
      </c>
      <c r="E101" s="60" t="s">
        <v>590</v>
      </c>
      <c r="F101" s="50">
        <f t="shared" si="24"/>
        <v>3.4285714285714284</v>
      </c>
      <c r="G101" s="49">
        <f t="shared" si="25"/>
        <v>7</v>
      </c>
      <c r="H101" s="49">
        <f t="shared" si="26"/>
        <v>14</v>
      </c>
      <c r="I101" s="49">
        <f t="shared" si="27"/>
        <v>10</v>
      </c>
      <c r="J101" s="51">
        <f t="shared" si="29"/>
        <v>24</v>
      </c>
      <c r="K101" s="52">
        <f t="shared" si="28"/>
        <v>10</v>
      </c>
      <c r="L101" s="812"/>
      <c r="M101" s="484">
        <v>1</v>
      </c>
      <c r="N101" s="54">
        <v>1</v>
      </c>
      <c r="O101" s="54">
        <v>2</v>
      </c>
      <c r="P101" s="54"/>
      <c r="Q101" s="54">
        <v>3</v>
      </c>
      <c r="R101" s="54"/>
      <c r="S101" s="54">
        <v>2</v>
      </c>
      <c r="T101" s="54">
        <v>0</v>
      </c>
      <c r="U101" s="54">
        <v>5</v>
      </c>
      <c r="V101" s="54"/>
      <c r="W101" s="54"/>
      <c r="X101" s="54"/>
      <c r="Y101" s="54"/>
      <c r="Z101" s="54"/>
      <c r="AA101" s="54"/>
      <c r="AB101" s="54"/>
      <c r="AC101" s="813"/>
      <c r="AD101" s="484">
        <v>2</v>
      </c>
      <c r="AE101" s="54">
        <v>0</v>
      </c>
      <c r="AF101" s="54">
        <v>1</v>
      </c>
      <c r="AG101" s="54"/>
      <c r="AH101" s="54">
        <v>2</v>
      </c>
      <c r="AI101" s="54"/>
      <c r="AJ101" s="54">
        <v>2</v>
      </c>
      <c r="AK101" s="54">
        <v>1</v>
      </c>
      <c r="AL101" s="54">
        <v>2</v>
      </c>
      <c r="AM101" s="54"/>
      <c r="AN101" s="54"/>
      <c r="AO101" s="54"/>
      <c r="AP101" s="54"/>
      <c r="AQ101" s="54"/>
      <c r="AR101" s="54"/>
      <c r="AS101" s="54"/>
      <c r="AT101" s="813"/>
      <c r="AU101" s="484"/>
      <c r="AV101" s="54"/>
      <c r="AW101" s="54"/>
      <c r="AX101" s="54"/>
      <c r="AY101" s="54"/>
      <c r="AZ101" s="54"/>
      <c r="BA101" s="54"/>
      <c r="BB101" s="54">
        <v>10</v>
      </c>
      <c r="BC101" s="54"/>
      <c r="BD101" s="54"/>
      <c r="BE101" s="54"/>
      <c r="BF101" s="54"/>
      <c r="BG101" s="54"/>
      <c r="BH101" s="54"/>
      <c r="BI101" s="54"/>
      <c r="BJ101" s="54"/>
    </row>
    <row r="102" spans="1:62" ht="15.75">
      <c r="A102" s="28">
        <v>10</v>
      </c>
      <c r="B102" s="24" t="s">
        <v>132</v>
      </c>
      <c r="C102" s="24" t="s">
        <v>21</v>
      </c>
      <c r="D102" s="24">
        <v>750709</v>
      </c>
      <c r="E102" s="60" t="s">
        <v>590</v>
      </c>
      <c r="F102" s="780">
        <f t="shared" si="24"/>
        <v>1.8333333333333333</v>
      </c>
      <c r="G102" s="49">
        <f t="shared" si="25"/>
        <v>6</v>
      </c>
      <c r="H102" s="49">
        <f t="shared" si="26"/>
        <v>4</v>
      </c>
      <c r="I102" s="49">
        <f t="shared" si="27"/>
        <v>7</v>
      </c>
      <c r="J102" s="51">
        <f t="shared" si="29"/>
        <v>11</v>
      </c>
      <c r="K102" s="52">
        <f t="shared" si="28"/>
        <v>0</v>
      </c>
      <c r="L102" s="812"/>
      <c r="M102" s="484">
        <v>2</v>
      </c>
      <c r="N102" s="54">
        <v>0</v>
      </c>
      <c r="O102" s="54"/>
      <c r="P102" s="54">
        <v>1</v>
      </c>
      <c r="Q102" s="54">
        <v>0</v>
      </c>
      <c r="R102" s="54"/>
      <c r="S102" s="54"/>
      <c r="T102" s="54">
        <v>0</v>
      </c>
      <c r="U102" s="54">
        <v>1</v>
      </c>
      <c r="V102" s="54"/>
      <c r="W102" s="54"/>
      <c r="X102" s="54"/>
      <c r="Y102" s="54"/>
      <c r="Z102" s="54"/>
      <c r="AA102" s="54"/>
      <c r="AB102" s="54"/>
      <c r="AC102" s="813"/>
      <c r="AD102" s="484">
        <v>2</v>
      </c>
      <c r="AE102" s="54">
        <v>1</v>
      </c>
      <c r="AF102" s="54"/>
      <c r="AG102" s="54">
        <v>1</v>
      </c>
      <c r="AH102" s="54">
        <v>0</v>
      </c>
      <c r="AI102" s="54"/>
      <c r="AJ102" s="54"/>
      <c r="AK102" s="54">
        <v>2</v>
      </c>
      <c r="AL102" s="54">
        <v>1</v>
      </c>
      <c r="AM102" s="54"/>
      <c r="AN102" s="54"/>
      <c r="AO102" s="54"/>
      <c r="AP102" s="54"/>
      <c r="AQ102" s="54"/>
      <c r="AR102" s="54"/>
      <c r="AS102" s="54"/>
      <c r="AT102" s="813"/>
      <c r="AU102" s="48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</row>
    <row r="103" spans="1:62" ht="15.75">
      <c r="A103" s="28"/>
      <c r="B103" s="24" t="s">
        <v>553</v>
      </c>
      <c r="C103" s="24" t="s">
        <v>49</v>
      </c>
      <c r="D103" s="24"/>
      <c r="E103" s="60" t="s">
        <v>590</v>
      </c>
      <c r="F103" s="463" t="e">
        <f t="shared" si="24"/>
        <v>#DIV/0!</v>
      </c>
      <c r="G103" s="60">
        <f t="shared" si="25"/>
        <v>0</v>
      </c>
      <c r="H103" s="49">
        <f t="shared" si="26"/>
        <v>0</v>
      </c>
      <c r="I103" s="49">
        <f t="shared" si="27"/>
        <v>0</v>
      </c>
      <c r="J103" s="51">
        <f t="shared" si="29"/>
        <v>0</v>
      </c>
      <c r="K103" s="52">
        <f t="shared" si="28"/>
        <v>0</v>
      </c>
      <c r="L103" s="812"/>
      <c r="M103" s="48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813"/>
      <c r="AD103" s="48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813"/>
      <c r="AU103" s="48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</row>
    <row r="104" spans="1:62" ht="15.75">
      <c r="A104" s="28"/>
      <c r="B104" s="24" t="s">
        <v>218</v>
      </c>
      <c r="C104" s="24" t="s">
        <v>23</v>
      </c>
      <c r="D104" s="24"/>
      <c r="E104" s="60" t="s">
        <v>590</v>
      </c>
      <c r="F104" s="463">
        <f t="shared" si="24"/>
        <v>3</v>
      </c>
      <c r="G104" s="60">
        <f t="shared" si="25"/>
        <v>2</v>
      </c>
      <c r="H104" s="49">
        <f t="shared" si="26"/>
        <v>4</v>
      </c>
      <c r="I104" s="49">
        <f t="shared" si="27"/>
        <v>2</v>
      </c>
      <c r="J104" s="51">
        <f t="shared" si="29"/>
        <v>6</v>
      </c>
      <c r="K104" s="52">
        <f t="shared" si="28"/>
        <v>0</v>
      </c>
      <c r="L104" s="812"/>
      <c r="M104" s="484"/>
      <c r="N104" s="54"/>
      <c r="O104" s="54">
        <v>1</v>
      </c>
      <c r="P104" s="54"/>
      <c r="Q104" s="54"/>
      <c r="R104" s="54"/>
      <c r="S104" s="54">
        <v>3</v>
      </c>
      <c r="T104" s="54"/>
      <c r="U104" s="54"/>
      <c r="V104" s="54"/>
      <c r="W104" s="54"/>
      <c r="X104" s="54"/>
      <c r="Y104" s="54"/>
      <c r="Z104" s="54"/>
      <c r="AA104" s="54"/>
      <c r="AB104" s="54"/>
      <c r="AC104" s="813"/>
      <c r="AD104" s="484"/>
      <c r="AE104" s="54"/>
      <c r="AF104" s="54">
        <v>1</v>
      </c>
      <c r="AG104" s="54"/>
      <c r="AH104" s="54"/>
      <c r="AI104" s="54"/>
      <c r="AJ104" s="54">
        <v>1</v>
      </c>
      <c r="AK104" s="54"/>
      <c r="AL104" s="54"/>
      <c r="AM104" s="54"/>
      <c r="AN104" s="54"/>
      <c r="AO104" s="54"/>
      <c r="AP104" s="54"/>
      <c r="AQ104" s="54"/>
      <c r="AR104" s="54"/>
      <c r="AS104" s="54"/>
      <c r="AT104" s="813"/>
      <c r="AU104" s="48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</row>
    <row r="105" spans="1:62" ht="15.75">
      <c r="A105" s="28"/>
      <c r="B105" s="24" t="s">
        <v>554</v>
      </c>
      <c r="C105" s="24" t="s">
        <v>23</v>
      </c>
      <c r="D105" s="24">
        <v>820524</v>
      </c>
      <c r="E105" s="60" t="s">
        <v>590</v>
      </c>
      <c r="F105" s="463">
        <f t="shared" si="24"/>
        <v>2</v>
      </c>
      <c r="G105" s="60">
        <f t="shared" si="25"/>
        <v>1</v>
      </c>
      <c r="H105" s="49">
        <f t="shared" si="26"/>
        <v>2</v>
      </c>
      <c r="I105" s="49">
        <f t="shared" si="27"/>
        <v>0</v>
      </c>
      <c r="J105" s="51">
        <f t="shared" si="29"/>
        <v>2</v>
      </c>
      <c r="K105" s="52">
        <f t="shared" si="28"/>
        <v>0</v>
      </c>
      <c r="L105" s="812"/>
      <c r="M105" s="484"/>
      <c r="N105" s="54">
        <v>2</v>
      </c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813"/>
      <c r="AD105" s="484"/>
      <c r="AE105" s="54">
        <v>0</v>
      </c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813"/>
      <c r="AU105" s="48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</row>
    <row r="106" spans="1:62" ht="16.5" thickBot="1">
      <c r="A106" s="28"/>
      <c r="B106" s="831" t="s">
        <v>151</v>
      </c>
      <c r="C106" s="831" t="s">
        <v>49</v>
      </c>
      <c r="D106" s="832">
        <v>780408</v>
      </c>
      <c r="E106" s="60" t="s">
        <v>590</v>
      </c>
      <c r="F106" s="463">
        <f t="shared" si="24"/>
        <v>1.5</v>
      </c>
      <c r="G106" s="60">
        <f t="shared" si="25"/>
        <v>8</v>
      </c>
      <c r="H106" s="49">
        <f t="shared" si="26"/>
        <v>6</v>
      </c>
      <c r="I106" s="49">
        <f t="shared" si="27"/>
        <v>6</v>
      </c>
      <c r="J106" s="51">
        <f t="shared" si="29"/>
        <v>12</v>
      </c>
      <c r="K106" s="52">
        <f t="shared" si="28"/>
        <v>0</v>
      </c>
      <c r="L106" s="812"/>
      <c r="M106" s="484"/>
      <c r="N106" s="54">
        <v>0</v>
      </c>
      <c r="O106" s="54">
        <v>0</v>
      </c>
      <c r="P106" s="54">
        <v>2</v>
      </c>
      <c r="Q106" s="54">
        <v>1</v>
      </c>
      <c r="R106" s="54">
        <v>0</v>
      </c>
      <c r="S106" s="54">
        <v>2</v>
      </c>
      <c r="T106" s="54">
        <v>0</v>
      </c>
      <c r="U106" s="54">
        <v>1</v>
      </c>
      <c r="V106" s="54"/>
      <c r="W106" s="54"/>
      <c r="X106" s="54"/>
      <c r="Y106" s="54"/>
      <c r="Z106" s="54"/>
      <c r="AA106" s="54"/>
      <c r="AB106" s="54"/>
      <c r="AC106" s="813"/>
      <c r="AD106" s="484"/>
      <c r="AE106" s="54">
        <v>1</v>
      </c>
      <c r="AF106" s="54">
        <v>1</v>
      </c>
      <c r="AG106" s="54">
        <v>0</v>
      </c>
      <c r="AH106" s="54">
        <v>1</v>
      </c>
      <c r="AI106" s="54">
        <v>1</v>
      </c>
      <c r="AJ106" s="54">
        <v>0</v>
      </c>
      <c r="AK106" s="54">
        <v>1</v>
      </c>
      <c r="AL106" s="54">
        <v>1</v>
      </c>
      <c r="AM106" s="54"/>
      <c r="AN106" s="54"/>
      <c r="AO106" s="54"/>
      <c r="AP106" s="54"/>
      <c r="AQ106" s="54"/>
      <c r="AR106" s="54"/>
      <c r="AS106" s="54"/>
      <c r="AT106" s="813"/>
      <c r="AU106" s="48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</row>
    <row r="107" spans="1:62" ht="15.75">
      <c r="A107" s="28"/>
      <c r="B107" s="921" t="s">
        <v>679</v>
      </c>
      <c r="C107" s="921" t="s">
        <v>27</v>
      </c>
      <c r="D107" s="160"/>
      <c r="E107" s="60" t="s">
        <v>590</v>
      </c>
      <c r="F107" s="463">
        <f t="shared" si="24"/>
        <v>2</v>
      </c>
      <c r="G107" s="60">
        <f t="shared" si="25"/>
        <v>1</v>
      </c>
      <c r="H107" s="49">
        <f t="shared" si="26"/>
        <v>2</v>
      </c>
      <c r="I107" s="49">
        <f t="shared" si="27"/>
        <v>0</v>
      </c>
      <c r="J107" s="51">
        <f t="shared" si="29"/>
        <v>2</v>
      </c>
      <c r="K107" s="52">
        <f t="shared" si="28"/>
        <v>0</v>
      </c>
      <c r="L107" s="812"/>
      <c r="M107" s="484"/>
      <c r="N107" s="54"/>
      <c r="O107" s="54"/>
      <c r="P107" s="54"/>
      <c r="Q107" s="54">
        <v>2</v>
      </c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813"/>
      <c r="AD107" s="484"/>
      <c r="AE107" s="54"/>
      <c r="AF107" s="54"/>
      <c r="AG107" s="54"/>
      <c r="AH107" s="54">
        <v>0</v>
      </c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813"/>
      <c r="AU107" s="48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</row>
    <row r="108" spans="1:62" ht="15.75">
      <c r="A108" s="28"/>
      <c r="B108" s="426" t="s">
        <v>591</v>
      </c>
      <c r="C108" s="426" t="s">
        <v>70</v>
      </c>
      <c r="D108" s="24"/>
      <c r="E108" s="60" t="s">
        <v>590</v>
      </c>
      <c r="F108" s="463">
        <f t="shared" si="24"/>
        <v>2</v>
      </c>
      <c r="G108" s="60">
        <f t="shared" si="25"/>
        <v>1</v>
      </c>
      <c r="H108" s="49">
        <f t="shared" si="26"/>
        <v>1</v>
      </c>
      <c r="I108" s="49">
        <f t="shared" si="27"/>
        <v>1</v>
      </c>
      <c r="J108" s="51">
        <f t="shared" si="29"/>
        <v>2</v>
      </c>
      <c r="K108" s="52">
        <f t="shared" si="28"/>
        <v>0</v>
      </c>
      <c r="L108" s="812"/>
      <c r="M108" s="484"/>
      <c r="N108" s="54"/>
      <c r="O108" s="54"/>
      <c r="P108" s="54"/>
      <c r="Q108" s="54"/>
      <c r="R108" s="54"/>
      <c r="S108" s="54"/>
      <c r="T108" s="54"/>
      <c r="U108" s="54">
        <v>1</v>
      </c>
      <c r="V108" s="54"/>
      <c r="W108" s="54"/>
      <c r="X108" s="54"/>
      <c r="Y108" s="54"/>
      <c r="Z108" s="54"/>
      <c r="AA108" s="54"/>
      <c r="AB108" s="54"/>
      <c r="AC108" s="813"/>
      <c r="AD108" s="484"/>
      <c r="AE108" s="54"/>
      <c r="AF108" s="54"/>
      <c r="AG108" s="54"/>
      <c r="AH108" s="54"/>
      <c r="AI108" s="54"/>
      <c r="AJ108" s="54"/>
      <c r="AK108" s="54"/>
      <c r="AL108" s="54">
        <v>1</v>
      </c>
      <c r="AM108" s="54"/>
      <c r="AN108" s="54"/>
      <c r="AO108" s="54"/>
      <c r="AP108" s="54"/>
      <c r="AQ108" s="54"/>
      <c r="AR108" s="54"/>
      <c r="AS108" s="54"/>
      <c r="AT108" s="813"/>
      <c r="AU108" s="48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</row>
    <row r="109" spans="1:62" ht="15.75">
      <c r="A109" s="28"/>
      <c r="B109" s="426" t="s">
        <v>666</v>
      </c>
      <c r="C109" s="426" t="s">
        <v>22</v>
      </c>
      <c r="D109" s="24"/>
      <c r="E109" s="60" t="s">
        <v>667</v>
      </c>
      <c r="F109" s="463">
        <f t="shared" si="24"/>
        <v>3</v>
      </c>
      <c r="G109" s="60">
        <f t="shared" si="25"/>
        <v>1</v>
      </c>
      <c r="H109" s="49">
        <f t="shared" si="26"/>
        <v>2</v>
      </c>
      <c r="I109" s="49">
        <f t="shared" si="27"/>
        <v>1</v>
      </c>
      <c r="J109" s="51">
        <f t="shared" si="29"/>
        <v>3</v>
      </c>
      <c r="K109" s="52">
        <f t="shared" si="28"/>
        <v>0</v>
      </c>
      <c r="L109" s="812"/>
      <c r="M109" s="484"/>
      <c r="N109" s="54"/>
      <c r="O109" s="54"/>
      <c r="P109" s="54">
        <v>2</v>
      </c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813"/>
      <c r="AD109" s="484"/>
      <c r="AE109" s="54"/>
      <c r="AF109" s="54"/>
      <c r="AG109" s="54">
        <v>1</v>
      </c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813"/>
      <c r="AU109" s="48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</row>
    <row r="110" spans="1:62" ht="15.75">
      <c r="A110" s="948"/>
      <c r="B110" s="921" t="s">
        <v>277</v>
      </c>
      <c r="C110" s="921" t="s">
        <v>278</v>
      </c>
      <c r="D110" s="160"/>
      <c r="E110" s="60" t="s">
        <v>667</v>
      </c>
      <c r="F110" s="463">
        <f>J110/G110</f>
        <v>0</v>
      </c>
      <c r="G110" s="60">
        <f>COUNT(M110:AB110)</f>
        <v>1</v>
      </c>
      <c r="H110" s="49">
        <f>SUM(M110:AB110)</f>
        <v>0</v>
      </c>
      <c r="I110" s="49">
        <f>SUM(AD110:AT110)</f>
        <v>0</v>
      </c>
      <c r="J110" s="51">
        <f>SUM(H110:I110)</f>
        <v>0</v>
      </c>
      <c r="K110" s="52">
        <f>SUM(AU110:BJ110)</f>
        <v>0</v>
      </c>
      <c r="L110" s="812"/>
      <c r="M110" s="484"/>
      <c r="N110" s="54"/>
      <c r="O110" s="54"/>
      <c r="P110" s="54"/>
      <c r="Q110" s="54"/>
      <c r="R110" s="54">
        <v>0</v>
      </c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813"/>
      <c r="AD110" s="484"/>
      <c r="AE110" s="54"/>
      <c r="AF110" s="54"/>
      <c r="AG110" s="54"/>
      <c r="AH110" s="54"/>
      <c r="AI110" s="54">
        <v>0</v>
      </c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813"/>
      <c r="AU110" s="48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</row>
    <row r="111" spans="1:62" ht="15.75">
      <c r="A111" s="948"/>
      <c r="B111" s="921" t="s">
        <v>143</v>
      </c>
      <c r="C111" s="921" t="s">
        <v>54</v>
      </c>
      <c r="D111" s="160"/>
      <c r="E111" s="60" t="s">
        <v>667</v>
      </c>
      <c r="F111" s="463">
        <f>J111/G111</f>
        <v>1</v>
      </c>
      <c r="G111" s="60">
        <f>COUNT(M111:AB111)</f>
        <v>1</v>
      </c>
      <c r="H111" s="49">
        <f>SUM(M111:AB111)</f>
        <v>0</v>
      </c>
      <c r="I111" s="49">
        <f>SUM(AD111:AT111)</f>
        <v>1</v>
      </c>
      <c r="J111" s="51">
        <f>SUM(H111:I111)</f>
        <v>1</v>
      </c>
      <c r="K111" s="52">
        <f>SUM(AU111:BJ111)</f>
        <v>0</v>
      </c>
      <c r="L111" s="812"/>
      <c r="M111" s="484"/>
      <c r="N111" s="54"/>
      <c r="O111" s="54"/>
      <c r="P111" s="54"/>
      <c r="Q111" s="54"/>
      <c r="R111" s="54">
        <v>0</v>
      </c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813"/>
      <c r="AD111" s="484"/>
      <c r="AE111" s="54"/>
      <c r="AF111" s="54"/>
      <c r="AG111" s="54"/>
      <c r="AH111" s="54"/>
      <c r="AI111" s="54">
        <v>1</v>
      </c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813"/>
      <c r="AU111" s="48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</row>
    <row r="112" spans="1:62" ht="15.75">
      <c r="A112" s="948"/>
      <c r="B112" s="921" t="s">
        <v>134</v>
      </c>
      <c r="C112" s="921" t="s">
        <v>66</v>
      </c>
      <c r="D112" s="160"/>
      <c r="E112" s="60" t="s">
        <v>667</v>
      </c>
      <c r="F112" s="463">
        <f>J112/G112</f>
        <v>1</v>
      </c>
      <c r="G112" s="60">
        <f>COUNT(M112:AB112)</f>
        <v>1</v>
      </c>
      <c r="H112" s="49">
        <f>SUM(M112:AB112)</f>
        <v>1</v>
      </c>
      <c r="I112" s="49">
        <f>SUM(AD112:AT112)</f>
        <v>0</v>
      </c>
      <c r="J112" s="51">
        <f>SUM(H112:I112)</f>
        <v>1</v>
      </c>
      <c r="K112" s="52">
        <f>SUM(AU112:BJ112)</f>
        <v>0</v>
      </c>
      <c r="L112" s="812"/>
      <c r="M112" s="484"/>
      <c r="N112" s="54"/>
      <c r="O112" s="54"/>
      <c r="P112" s="54"/>
      <c r="Q112" s="54"/>
      <c r="R112" s="54">
        <v>1</v>
      </c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813"/>
      <c r="AD112" s="484"/>
      <c r="AE112" s="54"/>
      <c r="AF112" s="54"/>
      <c r="AG112" s="54"/>
      <c r="AH112" s="54"/>
      <c r="AI112" s="54">
        <v>0</v>
      </c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813"/>
      <c r="AU112" s="48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</row>
    <row r="113" spans="1:62" ht="15.75">
      <c r="A113" s="948"/>
      <c r="B113" s="921" t="s">
        <v>274</v>
      </c>
      <c r="C113" s="921" t="s">
        <v>49</v>
      </c>
      <c r="D113" s="160"/>
      <c r="E113" s="60" t="s">
        <v>667</v>
      </c>
      <c r="F113" s="463">
        <f>J113/G113</f>
        <v>2</v>
      </c>
      <c r="G113" s="60">
        <f>COUNT(M113:AB113)</f>
        <v>2</v>
      </c>
      <c r="H113" s="49">
        <f>SUM(M113:AB113)</f>
        <v>2</v>
      </c>
      <c r="I113" s="49">
        <f>SUM(AD113:AT113)</f>
        <v>2</v>
      </c>
      <c r="J113" s="51">
        <f>SUM(H113:I113)</f>
        <v>4</v>
      </c>
      <c r="K113" s="52">
        <f>SUM(AU113:BJ113)</f>
        <v>0</v>
      </c>
      <c r="L113" s="812"/>
      <c r="M113" s="484"/>
      <c r="N113" s="54"/>
      <c r="O113" s="54"/>
      <c r="P113" s="54"/>
      <c r="Q113" s="54"/>
      <c r="R113" s="54">
        <v>2</v>
      </c>
      <c r="S113" s="54">
        <v>0</v>
      </c>
      <c r="T113" s="54"/>
      <c r="U113" s="54"/>
      <c r="V113" s="54"/>
      <c r="W113" s="54"/>
      <c r="X113" s="54"/>
      <c r="Y113" s="54"/>
      <c r="Z113" s="54"/>
      <c r="AA113" s="54"/>
      <c r="AB113" s="54"/>
      <c r="AC113" s="813"/>
      <c r="AD113" s="484"/>
      <c r="AE113" s="54"/>
      <c r="AF113" s="54"/>
      <c r="AG113" s="54"/>
      <c r="AH113" s="54"/>
      <c r="AI113" s="54">
        <v>1</v>
      </c>
      <c r="AJ113" s="54">
        <v>1</v>
      </c>
      <c r="AK113" s="54"/>
      <c r="AL113" s="54"/>
      <c r="AM113" s="54"/>
      <c r="AN113" s="54"/>
      <c r="AO113" s="54"/>
      <c r="AP113" s="54"/>
      <c r="AQ113" s="54"/>
      <c r="AR113" s="54"/>
      <c r="AS113" s="54"/>
      <c r="AT113" s="813"/>
      <c r="AU113" s="48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</row>
    <row r="114" spans="1:62" ht="15.75">
      <c r="A114" s="771"/>
      <c r="B114" s="998" t="s">
        <v>171</v>
      </c>
      <c r="C114" s="998" t="s">
        <v>22</v>
      </c>
      <c r="D114" s="773"/>
      <c r="E114" s="60" t="s">
        <v>667</v>
      </c>
      <c r="F114" s="775">
        <f t="shared" si="24"/>
        <v>3</v>
      </c>
      <c r="G114" s="60">
        <f t="shared" si="25"/>
        <v>1</v>
      </c>
      <c r="H114" s="49">
        <f t="shared" si="26"/>
        <v>1</v>
      </c>
      <c r="I114" s="49">
        <f t="shared" si="27"/>
        <v>2</v>
      </c>
      <c r="J114" s="51">
        <f t="shared" si="29"/>
        <v>3</v>
      </c>
      <c r="K114" s="52">
        <f t="shared" si="28"/>
        <v>0</v>
      </c>
      <c r="L114" s="812"/>
      <c r="M114" s="484"/>
      <c r="N114" s="54"/>
      <c r="O114" s="54"/>
      <c r="P114" s="54"/>
      <c r="Q114" s="54"/>
      <c r="R114" s="54"/>
      <c r="S114" s="54">
        <v>1</v>
      </c>
      <c r="T114" s="54"/>
      <c r="U114" s="54"/>
      <c r="V114" s="54"/>
      <c r="W114" s="54"/>
      <c r="X114" s="54"/>
      <c r="Y114" s="54"/>
      <c r="Z114" s="54"/>
      <c r="AA114" s="54"/>
      <c r="AB114" s="54"/>
      <c r="AC114" s="813"/>
      <c r="AD114" s="484"/>
      <c r="AE114" s="54"/>
      <c r="AF114" s="54"/>
      <c r="AG114" s="54"/>
      <c r="AH114" s="54"/>
      <c r="AI114" s="54"/>
      <c r="AJ114" s="54">
        <v>2</v>
      </c>
      <c r="AK114" s="54"/>
      <c r="AL114" s="54"/>
      <c r="AM114" s="54"/>
      <c r="AN114" s="54"/>
      <c r="AO114" s="54"/>
      <c r="AP114" s="54"/>
      <c r="AQ114" s="54"/>
      <c r="AR114" s="54"/>
      <c r="AS114" s="54"/>
      <c r="AT114" s="813"/>
      <c r="AU114" s="48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</row>
    <row r="115" spans="1:62" ht="15.75">
      <c r="A115" s="771"/>
      <c r="B115" s="362" t="s">
        <v>63</v>
      </c>
      <c r="C115" s="362" t="s">
        <v>61</v>
      </c>
      <c r="D115" s="362"/>
      <c r="E115" s="57" t="s">
        <v>592</v>
      </c>
      <c r="F115" s="50">
        <f>J115/G115</f>
        <v>7</v>
      </c>
      <c r="G115" s="60">
        <f>COUNT(M115:AB115)</f>
        <v>1</v>
      </c>
      <c r="H115" s="49">
        <f>SUM(M115:AB115)</f>
        <v>7</v>
      </c>
      <c r="I115" s="49">
        <f>SUM(AD115:AT115)</f>
        <v>0</v>
      </c>
      <c r="J115" s="51">
        <f>SUM(H115:I115)</f>
        <v>7</v>
      </c>
      <c r="K115" s="52">
        <f>SUM(AU115:BJ115)</f>
        <v>0</v>
      </c>
      <c r="L115" s="812"/>
      <c r="M115" s="484"/>
      <c r="N115" s="54"/>
      <c r="O115" s="54"/>
      <c r="P115" s="54"/>
      <c r="Q115" s="54"/>
      <c r="R115" s="54"/>
      <c r="S115" s="54"/>
      <c r="T115" s="54"/>
      <c r="U115" s="54">
        <v>7</v>
      </c>
      <c r="V115" s="54"/>
      <c r="W115" s="54"/>
      <c r="X115" s="54"/>
      <c r="Y115" s="54"/>
      <c r="Z115" s="54"/>
      <c r="AA115" s="54"/>
      <c r="AB115" s="54"/>
      <c r="AC115" s="813"/>
      <c r="AD115" s="48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813"/>
      <c r="AU115" s="48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</row>
    <row r="116" spans="1:62" ht="15.75">
      <c r="A116" s="151"/>
      <c r="B116" s="364" t="s">
        <v>591</v>
      </c>
      <c r="C116" s="364" t="s">
        <v>70</v>
      </c>
      <c r="D116" s="361"/>
      <c r="E116" s="57" t="s">
        <v>592</v>
      </c>
      <c r="F116" s="50">
        <f t="shared" si="24"/>
        <v>7.666666666666667</v>
      </c>
      <c r="G116" s="60">
        <f t="shared" si="25"/>
        <v>6</v>
      </c>
      <c r="H116" s="49">
        <f t="shared" si="26"/>
        <v>46</v>
      </c>
      <c r="I116" s="49">
        <f t="shared" si="27"/>
        <v>0</v>
      </c>
      <c r="J116" s="51">
        <f t="shared" si="29"/>
        <v>46</v>
      </c>
      <c r="K116" s="52">
        <f t="shared" si="28"/>
        <v>10</v>
      </c>
      <c r="L116" s="812"/>
      <c r="M116" s="484">
        <v>5</v>
      </c>
      <c r="N116" s="54"/>
      <c r="O116" s="54">
        <v>12</v>
      </c>
      <c r="P116" s="54">
        <v>8</v>
      </c>
      <c r="Q116" s="54">
        <v>6</v>
      </c>
      <c r="R116" s="54"/>
      <c r="S116" s="54">
        <v>11</v>
      </c>
      <c r="T116" s="54">
        <v>4</v>
      </c>
      <c r="U116" s="54"/>
      <c r="V116" s="54"/>
      <c r="W116" s="54"/>
      <c r="X116" s="54"/>
      <c r="Y116" s="54"/>
      <c r="Z116" s="54"/>
      <c r="AA116" s="54"/>
      <c r="AB116" s="54"/>
      <c r="AC116" s="813"/>
      <c r="AD116" s="48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813"/>
      <c r="AU116" s="484"/>
      <c r="AV116" s="54"/>
      <c r="AW116" s="54"/>
      <c r="AX116" s="54"/>
      <c r="AY116" s="54"/>
      <c r="AZ116" s="54"/>
      <c r="BA116" s="54">
        <v>10</v>
      </c>
      <c r="BB116" s="54"/>
      <c r="BC116" s="54"/>
      <c r="BD116" s="54"/>
      <c r="BE116" s="54"/>
      <c r="BF116" s="54"/>
      <c r="BG116" s="54"/>
      <c r="BH116" s="54"/>
      <c r="BI116" s="54"/>
      <c r="BJ116" s="54"/>
    </row>
    <row r="117" spans="1:62" ht="16.5" thickBot="1">
      <c r="A117" s="153"/>
      <c r="B117" s="362" t="s">
        <v>104</v>
      </c>
      <c r="C117" s="362" t="s">
        <v>14</v>
      </c>
      <c r="D117" s="362"/>
      <c r="E117" s="57" t="s">
        <v>592</v>
      </c>
      <c r="F117" s="50">
        <f t="shared" si="24"/>
        <v>18.5</v>
      </c>
      <c r="G117" s="60">
        <f t="shared" si="25"/>
        <v>2</v>
      </c>
      <c r="H117" s="49">
        <f t="shared" si="26"/>
        <v>37</v>
      </c>
      <c r="I117" s="49">
        <f t="shared" si="27"/>
        <v>0</v>
      </c>
      <c r="J117" s="51">
        <f t="shared" si="29"/>
        <v>37</v>
      </c>
      <c r="K117" s="52">
        <f t="shared" si="28"/>
        <v>0</v>
      </c>
      <c r="L117" s="812"/>
      <c r="M117" s="484"/>
      <c r="N117" s="54">
        <v>21</v>
      </c>
      <c r="O117" s="54"/>
      <c r="P117" s="54"/>
      <c r="Q117" s="54"/>
      <c r="R117" s="54">
        <v>16</v>
      </c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813"/>
      <c r="AD117" s="48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813"/>
      <c r="AU117" s="48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</row>
    <row r="118" spans="1:62" ht="16.5" thickBot="1">
      <c r="A118" s="152"/>
      <c r="B118" s="165"/>
      <c r="C118" s="165"/>
      <c r="D118" s="100"/>
      <c r="E118" s="44" t="s">
        <v>640</v>
      </c>
      <c r="F118" s="141"/>
      <c r="G118" s="464">
        <f t="shared" si="25"/>
        <v>9</v>
      </c>
      <c r="H118" s="147">
        <f t="shared" si="26"/>
        <v>76</v>
      </c>
      <c r="I118" s="44"/>
      <c r="J118" s="142"/>
      <c r="K118" s="143"/>
      <c r="L118" s="812"/>
      <c r="M118" s="144">
        <v>6</v>
      </c>
      <c r="N118" s="145">
        <v>4</v>
      </c>
      <c r="O118" s="146">
        <v>4</v>
      </c>
      <c r="P118" s="462">
        <v>4</v>
      </c>
      <c r="Q118" s="146">
        <v>6</v>
      </c>
      <c r="R118" s="146">
        <v>2</v>
      </c>
      <c r="S118" s="145">
        <v>26</v>
      </c>
      <c r="T118" s="145">
        <v>20</v>
      </c>
      <c r="U118" s="475">
        <v>4</v>
      </c>
      <c r="V118" s="145"/>
      <c r="W118" s="145"/>
      <c r="X118" s="145"/>
      <c r="Y118" s="145"/>
      <c r="Z118" s="145"/>
      <c r="AA118" s="475"/>
      <c r="AB118" s="475"/>
      <c r="AC118" s="813"/>
      <c r="AD118" s="48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813"/>
      <c r="AU118" s="48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</row>
    <row r="119" spans="1:62" ht="15.75">
      <c r="A119" s="149" t="s">
        <v>334</v>
      </c>
      <c r="B119" s="40"/>
      <c r="C119" s="40"/>
      <c r="D119" s="41"/>
      <c r="E119" s="42"/>
      <c r="F119" s="43"/>
      <c r="G119" s="40"/>
      <c r="H119" s="40"/>
      <c r="I119" s="40"/>
      <c r="J119" s="40"/>
      <c r="K119" s="40"/>
      <c r="L119" s="40"/>
      <c r="M119" s="40"/>
      <c r="N119" s="40"/>
      <c r="O119" s="40"/>
      <c r="P119" s="40" t="s">
        <v>7</v>
      </c>
      <c r="Q119" s="40" t="s">
        <v>81</v>
      </c>
      <c r="R119" s="40" t="s">
        <v>82</v>
      </c>
      <c r="S119" s="40" t="s">
        <v>83</v>
      </c>
      <c r="T119" s="40"/>
      <c r="U119" s="40"/>
      <c r="V119" s="40"/>
      <c r="W119" s="40"/>
      <c r="X119" s="40"/>
      <c r="Y119" s="40"/>
      <c r="Z119" s="40"/>
      <c r="AA119" s="40"/>
      <c r="AB119" s="483"/>
      <c r="AC119" s="812"/>
      <c r="AD119" s="42"/>
      <c r="AE119" s="42"/>
      <c r="AF119" s="42"/>
      <c r="AG119" s="42"/>
      <c r="AH119" s="42"/>
      <c r="AI119" s="42" t="s">
        <v>11</v>
      </c>
      <c r="AJ119" s="42" t="s">
        <v>84</v>
      </c>
      <c r="AK119" s="42" t="s">
        <v>85</v>
      </c>
      <c r="AL119" s="42" t="s">
        <v>84</v>
      </c>
      <c r="AM119" s="42" t="s">
        <v>86</v>
      </c>
      <c r="AN119" s="44" t="s">
        <v>87</v>
      </c>
      <c r="AO119" s="44" t="s">
        <v>88</v>
      </c>
      <c r="AP119" s="44" t="s">
        <v>89</v>
      </c>
      <c r="AQ119" s="44" t="s">
        <v>87</v>
      </c>
      <c r="AR119" s="44"/>
      <c r="AS119" s="44"/>
      <c r="AT119" s="813"/>
      <c r="AU119" s="40"/>
      <c r="AV119" s="40"/>
      <c r="AW119" s="40" t="s">
        <v>90</v>
      </c>
      <c r="AX119" s="40" t="s">
        <v>91</v>
      </c>
      <c r="AY119" s="40" t="s">
        <v>87</v>
      </c>
      <c r="AZ119" s="40" t="s">
        <v>84</v>
      </c>
      <c r="BA119" s="40" t="s">
        <v>86</v>
      </c>
      <c r="BB119" s="40" t="s">
        <v>83</v>
      </c>
      <c r="BC119" s="40"/>
      <c r="BD119" s="40"/>
      <c r="BE119" s="40"/>
      <c r="BF119" s="40"/>
      <c r="BG119" s="40"/>
      <c r="BH119" s="40"/>
      <c r="BI119" s="40"/>
      <c r="BJ119" s="40"/>
    </row>
    <row r="120" spans="1:62" ht="15">
      <c r="A120" s="150"/>
      <c r="B120" s="58" t="s">
        <v>38</v>
      </c>
      <c r="C120" s="58" t="s">
        <v>39</v>
      </c>
      <c r="D120" s="59" t="s">
        <v>92</v>
      </c>
      <c r="E120" s="45" t="s">
        <v>93</v>
      </c>
      <c r="F120" s="46" t="s">
        <v>100</v>
      </c>
      <c r="G120" s="45" t="s">
        <v>94</v>
      </c>
      <c r="H120" s="45" t="s">
        <v>95</v>
      </c>
      <c r="I120" s="45" t="s">
        <v>96</v>
      </c>
      <c r="J120" s="45" t="s">
        <v>105</v>
      </c>
      <c r="K120" s="47" t="s">
        <v>97</v>
      </c>
      <c r="L120" s="814"/>
      <c r="M120" s="815">
        <v>1</v>
      </c>
      <c r="N120" s="816">
        <v>2</v>
      </c>
      <c r="O120" s="816">
        <v>3</v>
      </c>
      <c r="P120" s="816">
        <v>4</v>
      </c>
      <c r="Q120" s="816">
        <v>5</v>
      </c>
      <c r="R120" s="816">
        <v>6</v>
      </c>
      <c r="S120" s="816">
        <v>7</v>
      </c>
      <c r="T120" s="816">
        <v>8</v>
      </c>
      <c r="U120" s="816">
        <v>9</v>
      </c>
      <c r="V120" s="816">
        <v>10</v>
      </c>
      <c r="W120" s="816">
        <v>11</v>
      </c>
      <c r="X120" s="816">
        <v>12</v>
      </c>
      <c r="Y120" s="816">
        <v>13</v>
      </c>
      <c r="Z120" s="816">
        <v>14</v>
      </c>
      <c r="AA120" s="816">
        <v>15</v>
      </c>
      <c r="AB120" s="816">
        <v>16</v>
      </c>
      <c r="AC120" s="817"/>
      <c r="AD120" s="815">
        <v>1</v>
      </c>
      <c r="AE120" s="816">
        <v>2</v>
      </c>
      <c r="AF120" s="816">
        <v>3</v>
      </c>
      <c r="AG120" s="816">
        <v>4</v>
      </c>
      <c r="AH120" s="816">
        <v>5</v>
      </c>
      <c r="AI120" s="816">
        <v>6</v>
      </c>
      <c r="AJ120" s="816">
        <v>7</v>
      </c>
      <c r="AK120" s="816">
        <v>8</v>
      </c>
      <c r="AL120" s="816">
        <v>9</v>
      </c>
      <c r="AM120" s="816">
        <v>10</v>
      </c>
      <c r="AN120" s="816">
        <v>11</v>
      </c>
      <c r="AO120" s="816">
        <v>12</v>
      </c>
      <c r="AP120" s="816">
        <v>13</v>
      </c>
      <c r="AQ120" s="816">
        <v>14</v>
      </c>
      <c r="AR120" s="816">
        <v>15</v>
      </c>
      <c r="AS120" s="816">
        <v>16</v>
      </c>
      <c r="AT120" s="818"/>
      <c r="AU120" s="815">
        <v>1</v>
      </c>
      <c r="AV120" s="816">
        <v>2</v>
      </c>
      <c r="AW120" s="816">
        <v>3</v>
      </c>
      <c r="AX120" s="816">
        <v>4</v>
      </c>
      <c r="AY120" s="816">
        <v>5</v>
      </c>
      <c r="AZ120" s="816">
        <v>6</v>
      </c>
      <c r="BA120" s="816">
        <v>7</v>
      </c>
      <c r="BB120" s="816">
        <v>8</v>
      </c>
      <c r="BC120" s="816">
        <v>9</v>
      </c>
      <c r="BD120" s="816">
        <v>10</v>
      </c>
      <c r="BE120" s="816">
        <v>11</v>
      </c>
      <c r="BF120" s="816">
        <v>12</v>
      </c>
      <c r="BG120" s="816">
        <v>13</v>
      </c>
      <c r="BH120" s="816">
        <v>14</v>
      </c>
      <c r="BI120" s="816">
        <v>15</v>
      </c>
      <c r="BJ120" s="816">
        <v>16</v>
      </c>
    </row>
    <row r="121" spans="1:62" ht="15.75">
      <c r="A121" s="757">
        <v>68</v>
      </c>
      <c r="B121" s="761" t="s">
        <v>559</v>
      </c>
      <c r="C121" s="761" t="s">
        <v>16</v>
      </c>
      <c r="D121" s="762">
        <v>420</v>
      </c>
      <c r="E121" s="60" t="s">
        <v>334</v>
      </c>
      <c r="F121" s="50">
        <f aca="true" t="shared" si="30" ref="F121:F134">J121/G121</f>
        <v>2.8333333333333335</v>
      </c>
      <c r="G121" s="49">
        <f aca="true" t="shared" si="31" ref="G121:G135">COUNT(M121:AB121)</f>
        <v>6</v>
      </c>
      <c r="H121" s="49">
        <f aca="true" t="shared" si="32" ref="H121:H135">SUM(M121:AB121)</f>
        <v>10</v>
      </c>
      <c r="I121" s="49">
        <f aca="true" t="shared" si="33" ref="I121:I134">SUM(AD121:AT121)</f>
        <v>7</v>
      </c>
      <c r="J121" s="51">
        <f>SUM(H121:I121)</f>
        <v>17</v>
      </c>
      <c r="K121" s="52">
        <f aca="true" t="shared" si="34" ref="K121:K134">SUM(AU121:BJ121)</f>
        <v>10</v>
      </c>
      <c r="L121" s="812"/>
      <c r="M121" s="484">
        <v>2</v>
      </c>
      <c r="N121" s="54">
        <v>4</v>
      </c>
      <c r="O121" s="54">
        <v>0</v>
      </c>
      <c r="P121" s="922"/>
      <c r="Q121" s="54">
        <v>3</v>
      </c>
      <c r="R121" s="54">
        <v>1</v>
      </c>
      <c r="S121" s="54">
        <v>0</v>
      </c>
      <c r="T121" s="54"/>
      <c r="U121" s="54"/>
      <c r="V121" s="54"/>
      <c r="W121" s="54"/>
      <c r="X121" s="54"/>
      <c r="Y121" s="54"/>
      <c r="Z121" s="54"/>
      <c r="AA121" s="54"/>
      <c r="AB121" s="54"/>
      <c r="AC121" s="813"/>
      <c r="AD121" s="484">
        <v>0</v>
      </c>
      <c r="AE121" s="54">
        <v>0</v>
      </c>
      <c r="AF121" s="54">
        <v>2</v>
      </c>
      <c r="AG121" s="922"/>
      <c r="AH121" s="54">
        <v>1</v>
      </c>
      <c r="AI121" s="54">
        <v>0</v>
      </c>
      <c r="AJ121" s="54">
        <v>4</v>
      </c>
      <c r="AK121" s="54"/>
      <c r="AL121" s="54"/>
      <c r="AM121" s="54"/>
      <c r="AN121" s="54"/>
      <c r="AO121" s="54"/>
      <c r="AP121" s="54"/>
      <c r="AQ121" s="54"/>
      <c r="AR121" s="54"/>
      <c r="AS121" s="54"/>
      <c r="AT121" s="813"/>
      <c r="AU121" s="484">
        <v>10</v>
      </c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</row>
    <row r="122" spans="1:62" ht="15.75">
      <c r="A122" s="757">
        <v>76</v>
      </c>
      <c r="B122" s="761" t="s">
        <v>565</v>
      </c>
      <c r="C122" s="761" t="s">
        <v>22</v>
      </c>
      <c r="D122" s="762">
        <v>525</v>
      </c>
      <c r="E122" s="60" t="s">
        <v>334</v>
      </c>
      <c r="F122" s="50">
        <f t="shared" si="30"/>
        <v>0.6</v>
      </c>
      <c r="G122" s="49">
        <f t="shared" si="31"/>
        <v>5</v>
      </c>
      <c r="H122" s="49">
        <f t="shared" si="32"/>
        <v>0</v>
      </c>
      <c r="I122" s="49">
        <f t="shared" si="33"/>
        <v>3</v>
      </c>
      <c r="J122" s="51">
        <f aca="true" t="shared" si="35" ref="J122:J134">SUM(H122:I122)</f>
        <v>3</v>
      </c>
      <c r="K122" s="52">
        <f t="shared" si="34"/>
        <v>0</v>
      </c>
      <c r="L122" s="812"/>
      <c r="M122" s="484">
        <v>0</v>
      </c>
      <c r="N122" s="54">
        <v>0</v>
      </c>
      <c r="O122" s="54"/>
      <c r="P122" s="922"/>
      <c r="Q122" s="54">
        <v>0</v>
      </c>
      <c r="R122" s="54"/>
      <c r="S122" s="54">
        <v>0</v>
      </c>
      <c r="T122" s="54">
        <v>0</v>
      </c>
      <c r="U122" s="54"/>
      <c r="V122" s="54"/>
      <c r="W122" s="54"/>
      <c r="X122" s="54"/>
      <c r="Y122" s="54"/>
      <c r="Z122" s="54"/>
      <c r="AA122" s="54"/>
      <c r="AB122" s="54"/>
      <c r="AC122" s="813"/>
      <c r="AD122" s="484">
        <v>1</v>
      </c>
      <c r="AE122" s="54">
        <v>1</v>
      </c>
      <c r="AF122" s="54"/>
      <c r="AG122" s="922"/>
      <c r="AH122" s="54">
        <v>1</v>
      </c>
      <c r="AI122" s="54"/>
      <c r="AJ122" s="54">
        <v>0</v>
      </c>
      <c r="AK122" s="54">
        <v>0</v>
      </c>
      <c r="AL122" s="54"/>
      <c r="AM122" s="54"/>
      <c r="AN122" s="54"/>
      <c r="AO122" s="54"/>
      <c r="AP122" s="54"/>
      <c r="AQ122" s="54"/>
      <c r="AR122" s="54"/>
      <c r="AS122" s="54"/>
      <c r="AT122" s="813"/>
      <c r="AU122" s="48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</row>
    <row r="123" spans="1:62" ht="15.75">
      <c r="A123" s="757">
        <v>97</v>
      </c>
      <c r="B123" s="761" t="s">
        <v>566</v>
      </c>
      <c r="C123" s="761" t="s">
        <v>15</v>
      </c>
      <c r="D123" s="762">
        <v>613</v>
      </c>
      <c r="E123" s="60" t="s">
        <v>334</v>
      </c>
      <c r="F123" s="50">
        <f t="shared" si="30"/>
        <v>2.142857142857143</v>
      </c>
      <c r="G123" s="49">
        <f t="shared" si="31"/>
        <v>7</v>
      </c>
      <c r="H123" s="49">
        <f t="shared" si="32"/>
        <v>6</v>
      </c>
      <c r="I123" s="49">
        <f t="shared" si="33"/>
        <v>9</v>
      </c>
      <c r="J123" s="51">
        <f t="shared" si="35"/>
        <v>15</v>
      </c>
      <c r="K123" s="52">
        <f t="shared" si="34"/>
        <v>0</v>
      </c>
      <c r="L123" s="819"/>
      <c r="M123" s="485">
        <v>0</v>
      </c>
      <c r="N123" s="55">
        <v>0</v>
      </c>
      <c r="O123" s="55">
        <v>3</v>
      </c>
      <c r="P123" s="923"/>
      <c r="Q123" s="55">
        <v>0</v>
      </c>
      <c r="R123" s="55">
        <v>1</v>
      </c>
      <c r="S123" s="55">
        <v>2</v>
      </c>
      <c r="T123" s="55">
        <v>0</v>
      </c>
      <c r="U123" s="55"/>
      <c r="V123" s="55"/>
      <c r="W123" s="55"/>
      <c r="X123" s="55"/>
      <c r="Y123" s="55"/>
      <c r="Z123" s="55"/>
      <c r="AA123" s="55"/>
      <c r="AB123" s="55"/>
      <c r="AC123" s="813"/>
      <c r="AD123" s="485">
        <v>0</v>
      </c>
      <c r="AE123" s="55">
        <v>2</v>
      </c>
      <c r="AF123" s="55">
        <v>1</v>
      </c>
      <c r="AG123" s="923"/>
      <c r="AH123" s="55">
        <v>2</v>
      </c>
      <c r="AI123" s="55">
        <v>1</v>
      </c>
      <c r="AJ123" s="55">
        <v>1</v>
      </c>
      <c r="AK123" s="55">
        <v>2</v>
      </c>
      <c r="AL123" s="55"/>
      <c r="AM123" s="55"/>
      <c r="AN123" s="55"/>
      <c r="AO123" s="55"/>
      <c r="AP123" s="55"/>
      <c r="AQ123" s="55"/>
      <c r="AR123" s="55"/>
      <c r="AS123" s="55"/>
      <c r="AT123" s="813"/>
      <c r="AU123" s="485"/>
      <c r="AV123" s="55"/>
      <c r="AW123" s="55"/>
      <c r="AX123" s="55"/>
      <c r="AY123" s="55"/>
      <c r="AZ123" s="55"/>
      <c r="BA123" s="55"/>
      <c r="BB123" s="55"/>
      <c r="BC123" s="55"/>
      <c r="BD123" s="55"/>
      <c r="BE123" s="55"/>
      <c r="BF123" s="55"/>
      <c r="BG123" s="55"/>
      <c r="BH123" s="55"/>
      <c r="BI123" s="55"/>
      <c r="BJ123" s="55"/>
    </row>
    <row r="124" spans="1:62" ht="15.75">
      <c r="A124" s="757"/>
      <c r="B124" s="761" t="s">
        <v>329</v>
      </c>
      <c r="C124" s="761" t="s">
        <v>62</v>
      </c>
      <c r="D124" s="763"/>
      <c r="E124" s="60" t="s">
        <v>334</v>
      </c>
      <c r="F124" s="50">
        <f t="shared" si="30"/>
        <v>2</v>
      </c>
      <c r="G124" s="49">
        <f t="shared" si="31"/>
        <v>7</v>
      </c>
      <c r="H124" s="49">
        <f t="shared" si="32"/>
        <v>10</v>
      </c>
      <c r="I124" s="49">
        <f t="shared" si="33"/>
        <v>4</v>
      </c>
      <c r="J124" s="51">
        <f t="shared" si="35"/>
        <v>14</v>
      </c>
      <c r="K124" s="52">
        <f t="shared" si="34"/>
        <v>0</v>
      </c>
      <c r="L124" s="812"/>
      <c r="M124" s="484">
        <v>0</v>
      </c>
      <c r="N124" s="54">
        <v>2</v>
      </c>
      <c r="O124" s="54">
        <v>1</v>
      </c>
      <c r="P124" s="922"/>
      <c r="Q124" s="54">
        <v>1</v>
      </c>
      <c r="R124" s="54">
        <v>3</v>
      </c>
      <c r="S124" s="54">
        <v>2</v>
      </c>
      <c r="T124" s="54">
        <v>1</v>
      </c>
      <c r="U124" s="54"/>
      <c r="V124" s="54"/>
      <c r="W124" s="54"/>
      <c r="X124" s="54"/>
      <c r="Y124" s="54"/>
      <c r="Z124" s="54"/>
      <c r="AA124" s="54"/>
      <c r="AB124" s="54"/>
      <c r="AC124" s="813"/>
      <c r="AD124" s="484">
        <v>0</v>
      </c>
      <c r="AE124" s="54">
        <v>0</v>
      </c>
      <c r="AF124" s="54">
        <v>1</v>
      </c>
      <c r="AG124" s="922"/>
      <c r="AH124" s="54">
        <v>1</v>
      </c>
      <c r="AI124" s="54">
        <v>0</v>
      </c>
      <c r="AJ124" s="54">
        <v>2</v>
      </c>
      <c r="AK124" s="54">
        <v>0</v>
      </c>
      <c r="AL124" s="54"/>
      <c r="AM124" s="54"/>
      <c r="AN124" s="54"/>
      <c r="AO124" s="54"/>
      <c r="AP124" s="54"/>
      <c r="AQ124" s="54"/>
      <c r="AR124" s="54"/>
      <c r="AS124" s="54"/>
      <c r="AT124" s="813"/>
      <c r="AU124" s="48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</row>
    <row r="125" spans="1:62" ht="15.75">
      <c r="A125" s="757">
        <v>88</v>
      </c>
      <c r="B125" s="761" t="s">
        <v>282</v>
      </c>
      <c r="C125" s="761" t="s">
        <v>28</v>
      </c>
      <c r="D125" s="764">
        <v>10108</v>
      </c>
      <c r="E125" s="60" t="s">
        <v>334</v>
      </c>
      <c r="F125" s="50">
        <f t="shared" si="30"/>
        <v>1.4</v>
      </c>
      <c r="G125" s="49">
        <f t="shared" si="31"/>
        <v>5</v>
      </c>
      <c r="H125" s="49">
        <f t="shared" si="32"/>
        <v>4</v>
      </c>
      <c r="I125" s="49">
        <f t="shared" si="33"/>
        <v>3</v>
      </c>
      <c r="J125" s="51">
        <f t="shared" si="35"/>
        <v>7</v>
      </c>
      <c r="K125" s="52">
        <f t="shared" si="34"/>
        <v>0</v>
      </c>
      <c r="L125" s="812"/>
      <c r="M125" s="484">
        <v>0</v>
      </c>
      <c r="N125" s="54">
        <v>0</v>
      </c>
      <c r="O125" s="54">
        <v>0</v>
      </c>
      <c r="P125" s="922"/>
      <c r="Q125" s="54"/>
      <c r="R125" s="54">
        <v>2</v>
      </c>
      <c r="S125" s="54">
        <v>2</v>
      </c>
      <c r="T125" s="54"/>
      <c r="U125" s="54"/>
      <c r="V125" s="54"/>
      <c r="W125" s="54"/>
      <c r="X125" s="54"/>
      <c r="Y125" s="54"/>
      <c r="Z125" s="54"/>
      <c r="AA125" s="54"/>
      <c r="AB125" s="54"/>
      <c r="AC125" s="813"/>
      <c r="AD125" s="484">
        <v>0</v>
      </c>
      <c r="AE125" s="54">
        <v>1</v>
      </c>
      <c r="AF125" s="54">
        <v>0</v>
      </c>
      <c r="AG125" s="922"/>
      <c r="AH125" s="54"/>
      <c r="AI125" s="54">
        <v>1</v>
      </c>
      <c r="AJ125" s="54">
        <v>1</v>
      </c>
      <c r="AK125" s="54"/>
      <c r="AL125" s="54"/>
      <c r="AM125" s="54"/>
      <c r="AN125" s="54"/>
      <c r="AO125" s="54"/>
      <c r="AP125" s="54"/>
      <c r="AQ125" s="54"/>
      <c r="AR125" s="54"/>
      <c r="AS125" s="54"/>
      <c r="AT125" s="813"/>
      <c r="AU125" s="48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</row>
    <row r="126" spans="1:62" ht="15.75">
      <c r="A126" s="757"/>
      <c r="B126" s="761" t="s">
        <v>51</v>
      </c>
      <c r="C126" s="761" t="s">
        <v>62</v>
      </c>
      <c r="D126" s="764"/>
      <c r="E126" s="60" t="s">
        <v>334</v>
      </c>
      <c r="F126" s="50">
        <f t="shared" si="30"/>
        <v>4.428571428571429</v>
      </c>
      <c r="G126" s="49">
        <f t="shared" si="31"/>
        <v>7</v>
      </c>
      <c r="H126" s="49">
        <f t="shared" si="32"/>
        <v>19</v>
      </c>
      <c r="I126" s="49">
        <f t="shared" si="33"/>
        <v>12</v>
      </c>
      <c r="J126" s="51">
        <f t="shared" si="35"/>
        <v>31</v>
      </c>
      <c r="K126" s="52">
        <f t="shared" si="34"/>
        <v>0</v>
      </c>
      <c r="L126" s="812"/>
      <c r="M126" s="484">
        <v>1</v>
      </c>
      <c r="N126" s="54">
        <v>3</v>
      </c>
      <c r="O126" s="54">
        <v>1</v>
      </c>
      <c r="P126" s="922"/>
      <c r="Q126" s="54">
        <v>5</v>
      </c>
      <c r="R126" s="54">
        <v>2</v>
      </c>
      <c r="S126" s="54">
        <v>2</v>
      </c>
      <c r="T126" s="54">
        <v>5</v>
      </c>
      <c r="U126" s="54"/>
      <c r="V126" s="54"/>
      <c r="W126" s="54"/>
      <c r="X126" s="54"/>
      <c r="Y126" s="54"/>
      <c r="Z126" s="54"/>
      <c r="AA126" s="54"/>
      <c r="AB126" s="54"/>
      <c r="AC126" s="813"/>
      <c r="AD126" s="484">
        <v>1</v>
      </c>
      <c r="AE126" s="54">
        <v>3</v>
      </c>
      <c r="AF126" s="54">
        <v>1</v>
      </c>
      <c r="AG126" s="922"/>
      <c r="AH126" s="54">
        <v>2</v>
      </c>
      <c r="AI126" s="54">
        <v>2</v>
      </c>
      <c r="AJ126" s="54">
        <v>2</v>
      </c>
      <c r="AK126" s="54">
        <v>1</v>
      </c>
      <c r="AL126" s="54"/>
      <c r="AM126" s="54"/>
      <c r="AN126" s="54"/>
      <c r="AO126" s="54"/>
      <c r="AP126" s="54"/>
      <c r="AQ126" s="54"/>
      <c r="AR126" s="54"/>
      <c r="AS126" s="54"/>
      <c r="AT126" s="813"/>
      <c r="AU126" s="48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</row>
    <row r="127" spans="1:62" ht="15.75">
      <c r="A127" s="757"/>
      <c r="B127" s="761" t="s">
        <v>571</v>
      </c>
      <c r="C127" s="761" t="s">
        <v>22</v>
      </c>
      <c r="D127" s="764"/>
      <c r="E127" s="60" t="s">
        <v>334</v>
      </c>
      <c r="F127" s="780">
        <f t="shared" si="30"/>
        <v>2</v>
      </c>
      <c r="G127" s="49">
        <f t="shared" si="31"/>
        <v>6</v>
      </c>
      <c r="H127" s="49">
        <f t="shared" si="32"/>
        <v>3</v>
      </c>
      <c r="I127" s="49">
        <f t="shared" si="33"/>
        <v>9</v>
      </c>
      <c r="J127" s="51">
        <f t="shared" si="35"/>
        <v>12</v>
      </c>
      <c r="K127" s="52">
        <f t="shared" si="34"/>
        <v>0</v>
      </c>
      <c r="L127" s="812"/>
      <c r="M127" s="484">
        <v>1</v>
      </c>
      <c r="N127" s="54">
        <v>1</v>
      </c>
      <c r="O127" s="54">
        <v>1</v>
      </c>
      <c r="P127" s="922"/>
      <c r="Q127" s="54">
        <v>0</v>
      </c>
      <c r="R127" s="54">
        <v>0</v>
      </c>
      <c r="S127" s="54"/>
      <c r="T127" s="54">
        <v>0</v>
      </c>
      <c r="U127" s="54"/>
      <c r="V127" s="54"/>
      <c r="W127" s="54"/>
      <c r="X127" s="54"/>
      <c r="Y127" s="54"/>
      <c r="Z127" s="54"/>
      <c r="AA127" s="54"/>
      <c r="AB127" s="54"/>
      <c r="AC127" s="813"/>
      <c r="AD127" s="484">
        <v>1</v>
      </c>
      <c r="AE127" s="54">
        <v>2</v>
      </c>
      <c r="AF127" s="54">
        <v>0</v>
      </c>
      <c r="AG127" s="922"/>
      <c r="AH127" s="54">
        <v>1</v>
      </c>
      <c r="AI127" s="54">
        <v>4</v>
      </c>
      <c r="AJ127" s="54"/>
      <c r="AK127" s="54">
        <v>1</v>
      </c>
      <c r="AL127" s="54"/>
      <c r="AM127" s="54"/>
      <c r="AN127" s="54"/>
      <c r="AO127" s="54"/>
      <c r="AP127" s="54"/>
      <c r="AQ127" s="54"/>
      <c r="AR127" s="54"/>
      <c r="AS127" s="54"/>
      <c r="AT127" s="813"/>
      <c r="AU127" s="48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</row>
    <row r="128" spans="1:62" ht="16.5" thickBot="1">
      <c r="A128" s="757"/>
      <c r="B128" s="833" t="s">
        <v>609</v>
      </c>
      <c r="C128" s="833" t="s">
        <v>14</v>
      </c>
      <c r="D128" s="834"/>
      <c r="E128" s="60" t="s">
        <v>334</v>
      </c>
      <c r="F128" s="463">
        <f t="shared" si="30"/>
        <v>1.1666666666666667</v>
      </c>
      <c r="G128" s="60">
        <f t="shared" si="31"/>
        <v>6</v>
      </c>
      <c r="H128" s="49">
        <f t="shared" si="32"/>
        <v>3</v>
      </c>
      <c r="I128" s="49">
        <f t="shared" si="33"/>
        <v>4</v>
      </c>
      <c r="J128" s="51">
        <f t="shared" si="35"/>
        <v>7</v>
      </c>
      <c r="K128" s="52">
        <f t="shared" si="34"/>
        <v>0</v>
      </c>
      <c r="L128" s="812"/>
      <c r="M128" s="484">
        <v>1</v>
      </c>
      <c r="N128" s="54">
        <v>0</v>
      </c>
      <c r="O128" s="54">
        <v>0</v>
      </c>
      <c r="P128" s="922"/>
      <c r="Q128" s="54">
        <v>1</v>
      </c>
      <c r="R128" s="54">
        <v>0</v>
      </c>
      <c r="S128" s="54">
        <v>1</v>
      </c>
      <c r="T128" s="54"/>
      <c r="U128" s="54"/>
      <c r="V128" s="54"/>
      <c r="W128" s="54"/>
      <c r="X128" s="54"/>
      <c r="Y128" s="54"/>
      <c r="Z128" s="54"/>
      <c r="AA128" s="54"/>
      <c r="AB128" s="54"/>
      <c r="AC128" s="813"/>
      <c r="AD128" s="484">
        <v>1</v>
      </c>
      <c r="AE128" s="54">
        <v>0</v>
      </c>
      <c r="AF128" s="54">
        <v>1</v>
      </c>
      <c r="AG128" s="922"/>
      <c r="AH128" s="54">
        <v>0</v>
      </c>
      <c r="AI128" s="54">
        <v>0</v>
      </c>
      <c r="AJ128" s="54">
        <v>2</v>
      </c>
      <c r="AK128" s="54"/>
      <c r="AL128" s="54"/>
      <c r="AM128" s="54"/>
      <c r="AN128" s="54"/>
      <c r="AO128" s="54"/>
      <c r="AP128" s="54"/>
      <c r="AQ128" s="54"/>
      <c r="AR128" s="54"/>
      <c r="AS128" s="54"/>
      <c r="AT128" s="813"/>
      <c r="AU128" s="48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4"/>
      <c r="BJ128" s="54"/>
    </row>
    <row r="129" spans="1:62" ht="15.75">
      <c r="A129" s="757"/>
      <c r="B129" s="835" t="s">
        <v>704</v>
      </c>
      <c r="C129" s="835" t="s">
        <v>376</v>
      </c>
      <c r="D129" s="836"/>
      <c r="E129" s="60" t="s">
        <v>334</v>
      </c>
      <c r="F129" s="463">
        <f t="shared" si="30"/>
        <v>0</v>
      </c>
      <c r="G129" s="60">
        <f t="shared" si="31"/>
        <v>1</v>
      </c>
      <c r="H129" s="49">
        <f t="shared" si="32"/>
        <v>0</v>
      </c>
      <c r="I129" s="49">
        <f t="shared" si="33"/>
        <v>0</v>
      </c>
      <c r="J129" s="51">
        <f t="shared" si="35"/>
        <v>0</v>
      </c>
      <c r="K129" s="52">
        <f t="shared" si="34"/>
        <v>0</v>
      </c>
      <c r="L129" s="812"/>
      <c r="M129" s="484"/>
      <c r="N129" s="54"/>
      <c r="O129" s="54"/>
      <c r="P129" s="922"/>
      <c r="Q129" s="54">
        <v>0</v>
      </c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813"/>
      <c r="AD129" s="484"/>
      <c r="AE129" s="54"/>
      <c r="AF129" s="54"/>
      <c r="AG129" s="922"/>
      <c r="AH129" s="54">
        <v>0</v>
      </c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813"/>
      <c r="AU129" s="48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</row>
    <row r="130" spans="1:62" ht="15.75">
      <c r="A130" s="757"/>
      <c r="B130" s="835" t="s">
        <v>277</v>
      </c>
      <c r="C130" s="835" t="s">
        <v>278</v>
      </c>
      <c r="D130" s="836"/>
      <c r="E130" s="60" t="s">
        <v>712</v>
      </c>
      <c r="F130" s="463">
        <f>J130/G130</f>
        <v>2</v>
      </c>
      <c r="G130" s="60">
        <f>COUNT(M130:AB130)</f>
        <v>1</v>
      </c>
      <c r="H130" s="49">
        <f>SUM(M130:AB130)</f>
        <v>0</v>
      </c>
      <c r="I130" s="49">
        <f>SUM(AD130:AT130)</f>
        <v>2</v>
      </c>
      <c r="J130" s="51">
        <f>SUM(H130:I130)</f>
        <v>2</v>
      </c>
      <c r="K130" s="52">
        <f>SUM(AU130:BJ130)</f>
        <v>0</v>
      </c>
      <c r="L130" s="812"/>
      <c r="M130" s="484"/>
      <c r="N130" s="54"/>
      <c r="O130" s="54"/>
      <c r="P130" s="922"/>
      <c r="Q130" s="54"/>
      <c r="R130" s="54"/>
      <c r="S130" s="54"/>
      <c r="T130" s="54">
        <v>0</v>
      </c>
      <c r="U130" s="54"/>
      <c r="V130" s="54"/>
      <c r="W130" s="54"/>
      <c r="X130" s="54"/>
      <c r="Y130" s="54"/>
      <c r="Z130" s="54"/>
      <c r="AA130" s="54"/>
      <c r="AB130" s="54"/>
      <c r="AC130" s="813"/>
      <c r="AD130" s="484"/>
      <c r="AE130" s="54"/>
      <c r="AF130" s="54"/>
      <c r="AG130" s="922"/>
      <c r="AH130" s="54"/>
      <c r="AI130" s="54"/>
      <c r="AJ130" s="54"/>
      <c r="AK130" s="54">
        <v>2</v>
      </c>
      <c r="AL130" s="54"/>
      <c r="AM130" s="54"/>
      <c r="AN130" s="54"/>
      <c r="AO130" s="54"/>
      <c r="AP130" s="54"/>
      <c r="AQ130" s="54"/>
      <c r="AR130" s="54"/>
      <c r="AS130" s="54"/>
      <c r="AT130" s="813"/>
      <c r="AU130" s="48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</row>
    <row r="131" spans="1:62" ht="15.75">
      <c r="A131" s="757"/>
      <c r="B131" s="761" t="s">
        <v>586</v>
      </c>
      <c r="C131" s="761" t="s">
        <v>60</v>
      </c>
      <c r="D131" s="763"/>
      <c r="E131" s="60" t="s">
        <v>712</v>
      </c>
      <c r="F131" s="463">
        <f t="shared" si="30"/>
        <v>0</v>
      </c>
      <c r="G131" s="60">
        <f t="shared" si="31"/>
        <v>1</v>
      </c>
      <c r="H131" s="49">
        <f t="shared" si="32"/>
        <v>0</v>
      </c>
      <c r="I131" s="49">
        <f t="shared" si="33"/>
        <v>0</v>
      </c>
      <c r="J131" s="51">
        <f t="shared" si="35"/>
        <v>0</v>
      </c>
      <c r="K131" s="52">
        <f t="shared" si="34"/>
        <v>0</v>
      </c>
      <c r="L131" s="812"/>
      <c r="M131" s="484"/>
      <c r="N131" s="54"/>
      <c r="O131" s="54"/>
      <c r="P131" s="922"/>
      <c r="Q131" s="54"/>
      <c r="R131" s="54">
        <v>0</v>
      </c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813"/>
      <c r="AD131" s="484"/>
      <c r="AE131" s="54"/>
      <c r="AF131" s="54"/>
      <c r="AG131" s="922"/>
      <c r="AH131" s="54"/>
      <c r="AI131" s="54">
        <v>0</v>
      </c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813"/>
      <c r="AU131" s="48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</row>
    <row r="132" spans="1:62" ht="15.75">
      <c r="A132" s="159"/>
      <c r="B132" s="996" t="s">
        <v>715</v>
      </c>
      <c r="C132" s="997" t="s">
        <v>33</v>
      </c>
      <c r="D132" s="783"/>
      <c r="E132" s="60" t="s">
        <v>334</v>
      </c>
      <c r="F132" s="463">
        <f t="shared" si="30"/>
        <v>2</v>
      </c>
      <c r="G132" s="60">
        <f t="shared" si="31"/>
        <v>1</v>
      </c>
      <c r="H132" s="49">
        <f t="shared" si="32"/>
        <v>2</v>
      </c>
      <c r="I132" s="49">
        <f t="shared" si="33"/>
        <v>0</v>
      </c>
      <c r="J132" s="51">
        <f t="shared" si="35"/>
        <v>2</v>
      </c>
      <c r="K132" s="52">
        <f t="shared" si="34"/>
        <v>0</v>
      </c>
      <c r="L132" s="812"/>
      <c r="M132" s="484"/>
      <c r="N132" s="54"/>
      <c r="O132" s="54"/>
      <c r="P132" s="922"/>
      <c r="Q132" s="54"/>
      <c r="R132" s="54"/>
      <c r="S132" s="54">
        <v>2</v>
      </c>
      <c r="T132" s="54"/>
      <c r="U132" s="54"/>
      <c r="V132" s="54"/>
      <c r="W132" s="54"/>
      <c r="X132" s="54"/>
      <c r="Y132" s="54"/>
      <c r="Z132" s="54"/>
      <c r="AA132" s="54"/>
      <c r="AB132" s="54"/>
      <c r="AC132" s="813"/>
      <c r="AD132" s="484"/>
      <c r="AE132" s="54"/>
      <c r="AF132" s="54"/>
      <c r="AG132" s="922"/>
      <c r="AH132" s="54"/>
      <c r="AI132" s="54"/>
      <c r="AJ132" s="54">
        <v>0</v>
      </c>
      <c r="AK132" s="54"/>
      <c r="AL132" s="54"/>
      <c r="AM132" s="54"/>
      <c r="AN132" s="54"/>
      <c r="AO132" s="54"/>
      <c r="AP132" s="54"/>
      <c r="AQ132" s="54"/>
      <c r="AR132" s="54"/>
      <c r="AS132" s="54"/>
      <c r="AT132" s="813"/>
      <c r="AU132" s="48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</row>
    <row r="133" spans="1:62" ht="15.75">
      <c r="A133" s="771"/>
      <c r="B133" s="364" t="s">
        <v>541</v>
      </c>
      <c r="C133" s="364" t="s">
        <v>542</v>
      </c>
      <c r="D133" s="361"/>
      <c r="E133" s="60" t="s">
        <v>593</v>
      </c>
      <c r="F133" s="775">
        <f t="shared" si="30"/>
        <v>9</v>
      </c>
      <c r="G133" s="60">
        <f t="shared" si="31"/>
        <v>1</v>
      </c>
      <c r="H133" s="49">
        <f t="shared" si="32"/>
        <v>9</v>
      </c>
      <c r="I133" s="49">
        <f t="shared" si="33"/>
        <v>0</v>
      </c>
      <c r="J133" s="51">
        <f t="shared" si="35"/>
        <v>9</v>
      </c>
      <c r="K133" s="52">
        <f t="shared" si="34"/>
        <v>0</v>
      </c>
      <c r="L133" s="812"/>
      <c r="M133" s="484"/>
      <c r="N133" s="54"/>
      <c r="O133" s="54"/>
      <c r="P133" s="922"/>
      <c r="Q133" s="54"/>
      <c r="R133" s="54">
        <v>9</v>
      </c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813"/>
      <c r="AD133" s="484"/>
      <c r="AE133" s="54"/>
      <c r="AF133" s="54"/>
      <c r="AG133" s="922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813"/>
      <c r="AU133" s="48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</row>
    <row r="134" spans="1:62" ht="16.5" thickBot="1">
      <c r="A134" s="151"/>
      <c r="B134" s="364" t="s">
        <v>146</v>
      </c>
      <c r="C134" s="364" t="s">
        <v>22</v>
      </c>
      <c r="D134" s="361"/>
      <c r="E134" s="57" t="s">
        <v>593</v>
      </c>
      <c r="F134" s="50">
        <f t="shared" si="30"/>
        <v>6.666666666666667</v>
      </c>
      <c r="G134" s="60">
        <f t="shared" si="31"/>
        <v>6</v>
      </c>
      <c r="H134" s="49">
        <f t="shared" si="32"/>
        <v>40</v>
      </c>
      <c r="I134" s="49">
        <f t="shared" si="33"/>
        <v>0</v>
      </c>
      <c r="J134" s="51">
        <f t="shared" si="35"/>
        <v>40</v>
      </c>
      <c r="K134" s="52">
        <f t="shared" si="34"/>
        <v>0</v>
      </c>
      <c r="L134" s="812"/>
      <c r="M134" s="484">
        <v>2</v>
      </c>
      <c r="N134" s="54">
        <v>1</v>
      </c>
      <c r="O134" s="54">
        <v>14</v>
      </c>
      <c r="P134" s="922"/>
      <c r="Q134" s="54">
        <v>4</v>
      </c>
      <c r="R134" s="54"/>
      <c r="S134" s="54">
        <v>10</v>
      </c>
      <c r="T134" s="54">
        <v>9</v>
      </c>
      <c r="U134" s="54"/>
      <c r="V134" s="54"/>
      <c r="W134" s="54"/>
      <c r="X134" s="54"/>
      <c r="Y134" s="54"/>
      <c r="Z134" s="54"/>
      <c r="AA134" s="54"/>
      <c r="AB134" s="54"/>
      <c r="AC134" s="813"/>
      <c r="AD134" s="484"/>
      <c r="AE134" s="54"/>
      <c r="AF134" s="54"/>
      <c r="AG134" s="922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813"/>
      <c r="AU134" s="48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</row>
    <row r="135" spans="1:62" ht="16.5" thickBot="1">
      <c r="A135" s="152"/>
      <c r="B135" s="165"/>
      <c r="C135" s="165"/>
      <c r="D135" s="100"/>
      <c r="E135" s="44" t="s">
        <v>595</v>
      </c>
      <c r="F135" s="141"/>
      <c r="G135" s="464">
        <f t="shared" si="31"/>
        <v>8</v>
      </c>
      <c r="H135" s="147">
        <f t="shared" si="32"/>
        <v>32</v>
      </c>
      <c r="I135" s="44"/>
      <c r="J135" s="142"/>
      <c r="K135" s="143"/>
      <c r="L135" s="812"/>
      <c r="M135" s="144">
        <v>16</v>
      </c>
      <c r="N135" s="145">
        <v>2</v>
      </c>
      <c r="O135" s="146">
        <v>6</v>
      </c>
      <c r="P135" s="924">
        <v>0</v>
      </c>
      <c r="Q135" s="146">
        <v>4</v>
      </c>
      <c r="R135" s="146">
        <v>4</v>
      </c>
      <c r="S135" s="145">
        <v>0</v>
      </c>
      <c r="T135" s="145">
        <v>0</v>
      </c>
      <c r="U135" s="475"/>
      <c r="V135" s="145"/>
      <c r="W135" s="145"/>
      <c r="X135" s="145"/>
      <c r="Y135" s="145"/>
      <c r="Z135" s="145"/>
      <c r="AA135" s="475"/>
      <c r="AB135" s="475"/>
      <c r="AC135" s="813"/>
      <c r="AD135" s="484"/>
      <c r="AE135" s="54"/>
      <c r="AF135" s="54"/>
      <c r="AG135" s="922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813"/>
      <c r="AU135" s="48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</row>
    <row r="137" spans="1:62" ht="15.75">
      <c r="A137" s="149" t="s">
        <v>182</v>
      </c>
      <c r="B137" s="40"/>
      <c r="C137" s="40"/>
      <c r="D137" s="41"/>
      <c r="E137" s="42"/>
      <c r="F137" s="43"/>
      <c r="G137" s="40"/>
      <c r="H137" s="40"/>
      <c r="I137" s="40"/>
      <c r="J137" s="40"/>
      <c r="K137" s="40"/>
      <c r="L137" s="40"/>
      <c r="M137" s="40"/>
      <c r="N137" s="40"/>
      <c r="O137" s="40"/>
      <c r="P137" s="40" t="s">
        <v>7</v>
      </c>
      <c r="Q137" s="40" t="s">
        <v>81</v>
      </c>
      <c r="R137" s="40" t="s">
        <v>82</v>
      </c>
      <c r="S137" s="40" t="s">
        <v>83</v>
      </c>
      <c r="T137" s="40"/>
      <c r="U137" s="40"/>
      <c r="V137" s="40"/>
      <c r="W137" s="40"/>
      <c r="X137" s="40"/>
      <c r="Y137" s="40"/>
      <c r="Z137" s="40"/>
      <c r="AA137" s="40"/>
      <c r="AB137" s="483"/>
      <c r="AC137" s="812"/>
      <c r="AD137" s="42"/>
      <c r="AE137" s="42"/>
      <c r="AF137" s="42"/>
      <c r="AG137" s="42"/>
      <c r="AH137" s="42"/>
      <c r="AI137" s="42" t="s">
        <v>11</v>
      </c>
      <c r="AJ137" s="42" t="s">
        <v>84</v>
      </c>
      <c r="AK137" s="42" t="s">
        <v>85</v>
      </c>
      <c r="AL137" s="42" t="s">
        <v>84</v>
      </c>
      <c r="AM137" s="42" t="s">
        <v>86</v>
      </c>
      <c r="AN137" s="44" t="s">
        <v>87</v>
      </c>
      <c r="AO137" s="44" t="s">
        <v>88</v>
      </c>
      <c r="AP137" s="44" t="s">
        <v>89</v>
      </c>
      <c r="AQ137" s="44" t="s">
        <v>87</v>
      </c>
      <c r="AR137" s="44"/>
      <c r="AS137" s="44"/>
      <c r="AT137" s="813"/>
      <c r="AU137" s="40"/>
      <c r="AV137" s="40"/>
      <c r="AW137" s="40" t="s">
        <v>90</v>
      </c>
      <c r="AX137" s="40" t="s">
        <v>91</v>
      </c>
      <c r="AY137" s="40" t="s">
        <v>87</v>
      </c>
      <c r="AZ137" s="40" t="s">
        <v>84</v>
      </c>
      <c r="BA137" s="40" t="s">
        <v>86</v>
      </c>
      <c r="BB137" s="40" t="s">
        <v>83</v>
      </c>
      <c r="BC137" s="40"/>
      <c r="BD137" s="40"/>
      <c r="BE137" s="40"/>
      <c r="BF137" s="40"/>
      <c r="BG137" s="40"/>
      <c r="BH137" s="40"/>
      <c r="BI137" s="40"/>
      <c r="BJ137" s="40"/>
    </row>
    <row r="138" spans="1:62" ht="15">
      <c r="A138" s="150"/>
      <c r="B138" s="58" t="s">
        <v>38</v>
      </c>
      <c r="C138" s="58" t="s">
        <v>39</v>
      </c>
      <c r="D138" s="59" t="s">
        <v>92</v>
      </c>
      <c r="E138" s="45" t="s">
        <v>93</v>
      </c>
      <c r="F138" s="46" t="s">
        <v>100</v>
      </c>
      <c r="G138" s="45" t="s">
        <v>94</v>
      </c>
      <c r="H138" s="45" t="s">
        <v>95</v>
      </c>
      <c r="I138" s="45" t="s">
        <v>96</v>
      </c>
      <c r="J138" s="45" t="s">
        <v>105</v>
      </c>
      <c r="K138" s="47" t="s">
        <v>97</v>
      </c>
      <c r="L138" s="814"/>
      <c r="M138" s="815">
        <v>1</v>
      </c>
      <c r="N138" s="816">
        <v>2</v>
      </c>
      <c r="O138" s="816">
        <v>3</v>
      </c>
      <c r="P138" s="816">
        <v>4</v>
      </c>
      <c r="Q138" s="816">
        <v>5</v>
      </c>
      <c r="R138" s="816">
        <v>6</v>
      </c>
      <c r="S138" s="816">
        <v>7</v>
      </c>
      <c r="T138" s="816">
        <v>8</v>
      </c>
      <c r="U138" s="816">
        <v>9</v>
      </c>
      <c r="V138" s="816">
        <v>10</v>
      </c>
      <c r="W138" s="816">
        <v>11</v>
      </c>
      <c r="X138" s="816">
        <v>12</v>
      </c>
      <c r="Y138" s="816">
        <v>13</v>
      </c>
      <c r="Z138" s="816">
        <v>14</v>
      </c>
      <c r="AA138" s="816">
        <v>15</v>
      </c>
      <c r="AB138" s="816">
        <v>16</v>
      </c>
      <c r="AC138" s="817"/>
      <c r="AD138" s="815">
        <v>1</v>
      </c>
      <c r="AE138" s="816">
        <v>2</v>
      </c>
      <c r="AF138" s="816">
        <v>3</v>
      </c>
      <c r="AG138" s="816">
        <v>4</v>
      </c>
      <c r="AH138" s="816">
        <v>5</v>
      </c>
      <c r="AI138" s="816">
        <v>6</v>
      </c>
      <c r="AJ138" s="816">
        <v>7</v>
      </c>
      <c r="AK138" s="816">
        <v>8</v>
      </c>
      <c r="AL138" s="816">
        <v>9</v>
      </c>
      <c r="AM138" s="816">
        <v>10</v>
      </c>
      <c r="AN138" s="816">
        <v>11</v>
      </c>
      <c r="AO138" s="816">
        <v>12</v>
      </c>
      <c r="AP138" s="816">
        <v>13</v>
      </c>
      <c r="AQ138" s="816">
        <v>14</v>
      </c>
      <c r="AR138" s="816">
        <v>15</v>
      </c>
      <c r="AS138" s="816">
        <v>16</v>
      </c>
      <c r="AT138" s="818"/>
      <c r="AU138" s="815">
        <v>1</v>
      </c>
      <c r="AV138" s="816">
        <v>2</v>
      </c>
      <c r="AW138" s="816">
        <v>3</v>
      </c>
      <c r="AX138" s="816">
        <v>4</v>
      </c>
      <c r="AY138" s="816">
        <v>5</v>
      </c>
      <c r="AZ138" s="816">
        <v>6</v>
      </c>
      <c r="BA138" s="816">
        <v>7</v>
      </c>
      <c r="BB138" s="816">
        <v>8</v>
      </c>
      <c r="BC138" s="816">
        <v>9</v>
      </c>
      <c r="BD138" s="816">
        <v>10</v>
      </c>
      <c r="BE138" s="816">
        <v>11</v>
      </c>
      <c r="BF138" s="816">
        <v>12</v>
      </c>
      <c r="BG138" s="816">
        <v>13</v>
      </c>
      <c r="BH138" s="816">
        <v>14</v>
      </c>
      <c r="BI138" s="816">
        <v>15</v>
      </c>
      <c r="BJ138" s="816">
        <v>16</v>
      </c>
    </row>
    <row r="139" spans="1:62" ht="15.75">
      <c r="A139" s="669"/>
      <c r="B139" s="669" t="s">
        <v>194</v>
      </c>
      <c r="C139" s="670" t="s">
        <v>49</v>
      </c>
      <c r="D139" s="967">
        <v>780125</v>
      </c>
      <c r="E139" s="60" t="s">
        <v>192</v>
      </c>
      <c r="F139" s="50">
        <f aca="true" t="shared" si="36" ref="F139:F159">J139/G139</f>
        <v>0.3333333333333333</v>
      </c>
      <c r="G139" s="49">
        <f aca="true" t="shared" si="37" ref="G139:G159">COUNT(M139:AB139)</f>
        <v>3</v>
      </c>
      <c r="H139" s="49">
        <f aca="true" t="shared" si="38" ref="H139:H159">SUM(M139:AB139)</f>
        <v>0</v>
      </c>
      <c r="I139" s="49">
        <f aca="true" t="shared" si="39" ref="I139:I159">SUM(AD139:AT139)</f>
        <v>1</v>
      </c>
      <c r="J139" s="51">
        <f>SUM(H139:I139)</f>
        <v>1</v>
      </c>
      <c r="K139" s="52">
        <f aca="true" t="shared" si="40" ref="K139:K159">SUM(AU139:BJ139)</f>
        <v>0</v>
      </c>
      <c r="L139" s="812"/>
      <c r="M139" s="484"/>
      <c r="N139" s="54">
        <v>0</v>
      </c>
      <c r="O139" s="54">
        <v>0</v>
      </c>
      <c r="P139" s="54">
        <v>0</v>
      </c>
      <c r="Q139" s="54"/>
      <c r="R139" s="922"/>
      <c r="S139" s="922"/>
      <c r="T139" s="54"/>
      <c r="U139" s="54"/>
      <c r="V139" s="54"/>
      <c r="W139" s="54"/>
      <c r="X139" s="54"/>
      <c r="Y139" s="54"/>
      <c r="Z139" s="54"/>
      <c r="AA139" s="54"/>
      <c r="AB139" s="54"/>
      <c r="AC139" s="813"/>
      <c r="AD139" s="484"/>
      <c r="AE139" s="54">
        <v>0</v>
      </c>
      <c r="AF139" s="54">
        <v>0</v>
      </c>
      <c r="AG139" s="54">
        <v>1</v>
      </c>
      <c r="AH139" s="54"/>
      <c r="AI139" s="922"/>
      <c r="AJ139" s="922"/>
      <c r="AK139" s="54"/>
      <c r="AL139" s="54"/>
      <c r="AM139" s="54"/>
      <c r="AN139" s="54"/>
      <c r="AO139" s="54"/>
      <c r="AP139" s="54"/>
      <c r="AQ139" s="54"/>
      <c r="AR139" s="54"/>
      <c r="AS139" s="54"/>
      <c r="AT139" s="813"/>
      <c r="AU139" s="48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</row>
    <row r="140" spans="1:62" ht="15.75">
      <c r="A140" s="669">
        <v>28</v>
      </c>
      <c r="B140" s="669" t="s">
        <v>194</v>
      </c>
      <c r="C140" s="670" t="s">
        <v>16</v>
      </c>
      <c r="D140" s="967">
        <v>830105</v>
      </c>
      <c r="E140" s="60" t="s">
        <v>192</v>
      </c>
      <c r="F140" s="50">
        <f t="shared" si="36"/>
        <v>1.6</v>
      </c>
      <c r="G140" s="49">
        <f t="shared" si="37"/>
        <v>5</v>
      </c>
      <c r="H140" s="49">
        <f t="shared" si="38"/>
        <v>5</v>
      </c>
      <c r="I140" s="49">
        <f t="shared" si="39"/>
        <v>3</v>
      </c>
      <c r="J140" s="51">
        <f aca="true" t="shared" si="41" ref="J140:J159">SUM(H140:I140)</f>
        <v>8</v>
      </c>
      <c r="K140" s="52">
        <f t="shared" si="40"/>
        <v>0</v>
      </c>
      <c r="L140" s="812"/>
      <c r="M140" s="484">
        <v>1</v>
      </c>
      <c r="N140" s="54"/>
      <c r="O140" s="54">
        <v>0</v>
      </c>
      <c r="P140" s="54">
        <v>2</v>
      </c>
      <c r="Q140" s="54">
        <v>1</v>
      </c>
      <c r="R140" s="922"/>
      <c r="S140" s="922"/>
      <c r="T140" s="54">
        <v>1</v>
      </c>
      <c r="U140" s="54"/>
      <c r="V140" s="54"/>
      <c r="W140" s="54"/>
      <c r="X140" s="54"/>
      <c r="Y140" s="54"/>
      <c r="Z140" s="54"/>
      <c r="AA140" s="54"/>
      <c r="AB140" s="54"/>
      <c r="AC140" s="813"/>
      <c r="AD140" s="484">
        <v>0</v>
      </c>
      <c r="AE140" s="54"/>
      <c r="AF140" s="54">
        <v>1</v>
      </c>
      <c r="AG140" s="54">
        <v>0</v>
      </c>
      <c r="AH140" s="54">
        <v>2</v>
      </c>
      <c r="AI140" s="922"/>
      <c r="AJ140" s="922"/>
      <c r="AK140" s="54">
        <v>0</v>
      </c>
      <c r="AL140" s="54"/>
      <c r="AM140" s="54"/>
      <c r="AN140" s="54"/>
      <c r="AO140" s="54"/>
      <c r="AP140" s="54"/>
      <c r="AQ140" s="54"/>
      <c r="AR140" s="54"/>
      <c r="AS140" s="54"/>
      <c r="AT140" s="813"/>
      <c r="AU140" s="48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</row>
    <row r="141" spans="1:62" ht="15.75">
      <c r="A141" s="669">
        <v>26</v>
      </c>
      <c r="B141" s="669" t="s">
        <v>50</v>
      </c>
      <c r="C141" s="670" t="s">
        <v>16</v>
      </c>
      <c r="D141" s="967">
        <v>811101</v>
      </c>
      <c r="E141" s="60" t="s">
        <v>192</v>
      </c>
      <c r="F141" s="50">
        <f t="shared" si="36"/>
        <v>2.2857142857142856</v>
      </c>
      <c r="G141" s="49">
        <f t="shared" si="37"/>
        <v>7</v>
      </c>
      <c r="H141" s="49">
        <f t="shared" si="38"/>
        <v>7</v>
      </c>
      <c r="I141" s="49">
        <f t="shared" si="39"/>
        <v>9</v>
      </c>
      <c r="J141" s="51">
        <f t="shared" si="41"/>
        <v>16</v>
      </c>
      <c r="K141" s="52">
        <f t="shared" si="40"/>
        <v>10</v>
      </c>
      <c r="L141" s="819"/>
      <c r="M141" s="1037">
        <v>1</v>
      </c>
      <c r="N141" s="1038">
        <v>0</v>
      </c>
      <c r="O141" s="1038">
        <v>1</v>
      </c>
      <c r="P141" s="1038">
        <v>2</v>
      </c>
      <c r="Q141" s="1038"/>
      <c r="R141" s="1039"/>
      <c r="S141" s="1039"/>
      <c r="T141" s="1038">
        <v>0</v>
      </c>
      <c r="U141" s="1038">
        <v>2</v>
      </c>
      <c r="V141" s="1038">
        <v>1</v>
      </c>
      <c r="W141" s="1038"/>
      <c r="X141" s="1038"/>
      <c r="Y141" s="1038"/>
      <c r="Z141" s="1038"/>
      <c r="AA141" s="1038"/>
      <c r="AB141" s="1038"/>
      <c r="AC141" s="1040"/>
      <c r="AD141" s="1037">
        <v>1</v>
      </c>
      <c r="AE141" s="1038">
        <v>0</v>
      </c>
      <c r="AF141" s="1038">
        <v>1</v>
      </c>
      <c r="AG141" s="1038">
        <v>1</v>
      </c>
      <c r="AH141" s="1038"/>
      <c r="AI141" s="1039"/>
      <c r="AJ141" s="1039"/>
      <c r="AK141" s="1038">
        <v>3</v>
      </c>
      <c r="AL141" s="1038">
        <v>2</v>
      </c>
      <c r="AM141" s="1038">
        <v>1</v>
      </c>
      <c r="AN141" s="1038"/>
      <c r="AO141" s="1038"/>
      <c r="AP141" s="1038"/>
      <c r="AQ141" s="1038"/>
      <c r="AR141" s="1038"/>
      <c r="AS141" s="1038"/>
      <c r="AT141" s="1040"/>
      <c r="AU141" s="1037"/>
      <c r="AV141" s="1038"/>
      <c r="AW141" s="1038"/>
      <c r="AX141" s="1038"/>
      <c r="AY141" s="1038"/>
      <c r="AZ141" s="1038"/>
      <c r="BA141" s="1038"/>
      <c r="BB141" s="1038"/>
      <c r="BC141" s="1038"/>
      <c r="BD141" s="1038">
        <v>10</v>
      </c>
      <c r="BE141" s="55"/>
      <c r="BF141" s="55"/>
      <c r="BG141" s="55"/>
      <c r="BH141" s="55"/>
      <c r="BI141" s="55"/>
      <c r="BJ141" s="55"/>
    </row>
    <row r="142" spans="1:62" ht="15.75">
      <c r="A142" s="669"/>
      <c r="B142" s="669" t="s">
        <v>194</v>
      </c>
      <c r="C142" s="670" t="s">
        <v>21</v>
      </c>
      <c r="D142" s="967">
        <v>871001</v>
      </c>
      <c r="E142" s="60" t="s">
        <v>192</v>
      </c>
      <c r="F142" s="50" t="e">
        <f t="shared" si="36"/>
        <v>#DIV/0!</v>
      </c>
      <c r="G142" s="49">
        <f t="shared" si="37"/>
        <v>0</v>
      </c>
      <c r="H142" s="49">
        <f t="shared" si="38"/>
        <v>0</v>
      </c>
      <c r="I142" s="49">
        <f t="shared" si="39"/>
        <v>0</v>
      </c>
      <c r="J142" s="51">
        <f t="shared" si="41"/>
        <v>0</v>
      </c>
      <c r="K142" s="52">
        <f t="shared" si="40"/>
        <v>0</v>
      </c>
      <c r="L142" s="812"/>
      <c r="M142" s="484"/>
      <c r="N142" s="54"/>
      <c r="O142" s="54"/>
      <c r="P142" s="54"/>
      <c r="Q142" s="54"/>
      <c r="R142" s="922"/>
      <c r="S142" s="922"/>
      <c r="T142" s="54"/>
      <c r="U142" s="54"/>
      <c r="V142" s="54"/>
      <c r="W142" s="54"/>
      <c r="X142" s="54"/>
      <c r="Y142" s="54"/>
      <c r="Z142" s="54"/>
      <c r="AA142" s="54"/>
      <c r="AB142" s="54"/>
      <c r="AC142" s="813"/>
      <c r="AD142" s="484"/>
      <c r="AE142" s="54"/>
      <c r="AF142" s="54"/>
      <c r="AG142" s="54"/>
      <c r="AH142" s="54"/>
      <c r="AI142" s="922"/>
      <c r="AJ142" s="922"/>
      <c r="AK142" s="54"/>
      <c r="AL142" s="54"/>
      <c r="AM142" s="54"/>
      <c r="AN142" s="54"/>
      <c r="AO142" s="54"/>
      <c r="AP142" s="54"/>
      <c r="AQ142" s="54"/>
      <c r="AR142" s="54"/>
      <c r="AS142" s="54"/>
      <c r="AT142" s="813"/>
      <c r="AU142" s="48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</row>
    <row r="143" spans="1:62" ht="15.75">
      <c r="A143" s="669"/>
      <c r="B143" s="669" t="s">
        <v>198</v>
      </c>
      <c r="C143" s="670" t="s">
        <v>33</v>
      </c>
      <c r="D143" s="967">
        <v>800204</v>
      </c>
      <c r="E143" s="60" t="s">
        <v>192</v>
      </c>
      <c r="F143" s="50">
        <f t="shared" si="36"/>
        <v>2.25</v>
      </c>
      <c r="G143" s="49">
        <f t="shared" si="37"/>
        <v>4</v>
      </c>
      <c r="H143" s="49">
        <f t="shared" si="38"/>
        <v>6</v>
      </c>
      <c r="I143" s="49">
        <f t="shared" si="39"/>
        <v>3</v>
      </c>
      <c r="J143" s="51">
        <f t="shared" si="41"/>
        <v>9</v>
      </c>
      <c r="K143" s="52">
        <f t="shared" si="40"/>
        <v>0</v>
      </c>
      <c r="L143" s="812"/>
      <c r="M143" s="484"/>
      <c r="N143" s="54"/>
      <c r="O143" s="54">
        <v>1</v>
      </c>
      <c r="P143" s="54">
        <v>1</v>
      </c>
      <c r="Q143" s="54"/>
      <c r="R143" s="922"/>
      <c r="S143" s="922"/>
      <c r="T143" s="54"/>
      <c r="U143" s="54">
        <v>3</v>
      </c>
      <c r="V143" s="54">
        <v>1</v>
      </c>
      <c r="W143" s="54"/>
      <c r="X143" s="54"/>
      <c r="Y143" s="54"/>
      <c r="Z143" s="54"/>
      <c r="AA143" s="54"/>
      <c r="AB143" s="54"/>
      <c r="AC143" s="813"/>
      <c r="AD143" s="484"/>
      <c r="AE143" s="54"/>
      <c r="AF143" s="54">
        <v>0</v>
      </c>
      <c r="AG143" s="54">
        <v>1</v>
      </c>
      <c r="AH143" s="54"/>
      <c r="AI143" s="922"/>
      <c r="AJ143" s="922"/>
      <c r="AK143" s="54"/>
      <c r="AL143" s="54">
        <v>1</v>
      </c>
      <c r="AM143" s="54">
        <v>1</v>
      </c>
      <c r="AN143" s="54"/>
      <c r="AO143" s="54"/>
      <c r="AP143" s="54"/>
      <c r="AQ143" s="54"/>
      <c r="AR143" s="54"/>
      <c r="AS143" s="54"/>
      <c r="AT143" s="813"/>
      <c r="AU143" s="48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</row>
    <row r="144" spans="1:62" ht="15.75">
      <c r="A144" s="669">
        <v>19</v>
      </c>
      <c r="B144" s="669" t="s">
        <v>200</v>
      </c>
      <c r="C144" s="670" t="s">
        <v>12</v>
      </c>
      <c r="D144" s="967">
        <v>860427</v>
      </c>
      <c r="E144" s="60" t="s">
        <v>192</v>
      </c>
      <c r="F144" s="50">
        <f t="shared" si="36"/>
        <v>0.5</v>
      </c>
      <c r="G144" s="49">
        <f t="shared" si="37"/>
        <v>8</v>
      </c>
      <c r="H144" s="49">
        <f t="shared" si="38"/>
        <v>1</v>
      </c>
      <c r="I144" s="49">
        <f t="shared" si="39"/>
        <v>3</v>
      </c>
      <c r="J144" s="51">
        <f t="shared" si="41"/>
        <v>4</v>
      </c>
      <c r="K144" s="52">
        <f t="shared" si="40"/>
        <v>0</v>
      </c>
      <c r="L144" s="812"/>
      <c r="M144" s="484">
        <v>0</v>
      </c>
      <c r="N144" s="54">
        <v>0</v>
      </c>
      <c r="O144" s="54">
        <v>0</v>
      </c>
      <c r="P144" s="54">
        <v>0</v>
      </c>
      <c r="Q144" s="54">
        <v>0</v>
      </c>
      <c r="R144" s="922"/>
      <c r="S144" s="922"/>
      <c r="T144" s="54">
        <v>1</v>
      </c>
      <c r="U144" s="54">
        <v>0</v>
      </c>
      <c r="V144" s="54">
        <v>0</v>
      </c>
      <c r="W144" s="54"/>
      <c r="X144" s="54"/>
      <c r="Y144" s="54"/>
      <c r="Z144" s="54"/>
      <c r="AA144" s="54"/>
      <c r="AB144" s="54"/>
      <c r="AC144" s="813"/>
      <c r="AD144" s="484">
        <v>0</v>
      </c>
      <c r="AE144" s="54">
        <v>1</v>
      </c>
      <c r="AF144" s="54">
        <v>0</v>
      </c>
      <c r="AG144" s="54">
        <v>1</v>
      </c>
      <c r="AH144" s="54">
        <v>0</v>
      </c>
      <c r="AI144" s="922"/>
      <c r="AJ144" s="922"/>
      <c r="AK144" s="54">
        <v>0</v>
      </c>
      <c r="AL144" s="54">
        <v>1</v>
      </c>
      <c r="AM144" s="54">
        <v>0</v>
      </c>
      <c r="AN144" s="54"/>
      <c r="AO144" s="54"/>
      <c r="AP144" s="54"/>
      <c r="AQ144" s="54"/>
      <c r="AR144" s="54"/>
      <c r="AS144" s="54"/>
      <c r="AT144" s="813"/>
      <c r="AU144" s="48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</row>
    <row r="145" spans="1:62" ht="15.75">
      <c r="A145" s="669">
        <v>17</v>
      </c>
      <c r="B145" s="669" t="s">
        <v>202</v>
      </c>
      <c r="C145" s="670" t="s">
        <v>16</v>
      </c>
      <c r="D145" s="967">
        <v>650525</v>
      </c>
      <c r="E145" s="60" t="s">
        <v>192</v>
      </c>
      <c r="F145" s="780">
        <f t="shared" si="36"/>
        <v>0.6666666666666666</v>
      </c>
      <c r="G145" s="49">
        <f t="shared" si="37"/>
        <v>3</v>
      </c>
      <c r="H145" s="49">
        <f t="shared" si="38"/>
        <v>1</v>
      </c>
      <c r="I145" s="49">
        <f t="shared" si="39"/>
        <v>1</v>
      </c>
      <c r="J145" s="51">
        <f t="shared" si="41"/>
        <v>2</v>
      </c>
      <c r="K145" s="52">
        <f t="shared" si="40"/>
        <v>0</v>
      </c>
      <c r="L145" s="812"/>
      <c r="M145" s="484">
        <v>1</v>
      </c>
      <c r="N145" s="54"/>
      <c r="O145" s="54"/>
      <c r="P145" s="54"/>
      <c r="Q145" s="54"/>
      <c r="R145" s="922"/>
      <c r="S145" s="922"/>
      <c r="T145" s="54"/>
      <c r="U145" s="54">
        <v>0</v>
      </c>
      <c r="V145" s="54">
        <v>0</v>
      </c>
      <c r="W145" s="54"/>
      <c r="X145" s="54"/>
      <c r="Y145" s="54"/>
      <c r="Z145" s="54"/>
      <c r="AA145" s="54"/>
      <c r="AB145" s="54"/>
      <c r="AC145" s="813"/>
      <c r="AD145" s="484">
        <v>0</v>
      </c>
      <c r="AE145" s="54"/>
      <c r="AF145" s="54"/>
      <c r="AG145" s="54"/>
      <c r="AH145" s="54"/>
      <c r="AI145" s="922"/>
      <c r="AJ145" s="922"/>
      <c r="AK145" s="54"/>
      <c r="AL145" s="54">
        <v>1</v>
      </c>
      <c r="AM145" s="54">
        <v>0</v>
      </c>
      <c r="AN145" s="54"/>
      <c r="AO145" s="54"/>
      <c r="AP145" s="54"/>
      <c r="AQ145" s="54"/>
      <c r="AR145" s="54"/>
      <c r="AS145" s="54"/>
      <c r="AT145" s="813"/>
      <c r="AU145" s="48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</row>
    <row r="146" spans="1:62" ht="15.75">
      <c r="A146" s="669">
        <v>18</v>
      </c>
      <c r="B146" s="674" t="s">
        <v>307</v>
      </c>
      <c r="C146" s="674" t="s">
        <v>27</v>
      </c>
      <c r="D146" s="675">
        <v>950310</v>
      </c>
      <c r="E146" s="60" t="s">
        <v>192</v>
      </c>
      <c r="F146" s="463">
        <f t="shared" si="36"/>
        <v>1</v>
      </c>
      <c r="G146" s="60">
        <f t="shared" si="37"/>
        <v>7</v>
      </c>
      <c r="H146" s="49">
        <f t="shared" si="38"/>
        <v>6</v>
      </c>
      <c r="I146" s="49">
        <f t="shared" si="39"/>
        <v>1</v>
      </c>
      <c r="J146" s="51">
        <f t="shared" si="41"/>
        <v>7</v>
      </c>
      <c r="K146" s="52">
        <f t="shared" si="40"/>
        <v>0</v>
      </c>
      <c r="L146" s="812"/>
      <c r="M146" s="484">
        <v>1</v>
      </c>
      <c r="N146" s="54">
        <v>0</v>
      </c>
      <c r="O146" s="54">
        <v>1</v>
      </c>
      <c r="P146" s="54">
        <v>1</v>
      </c>
      <c r="Q146" s="54"/>
      <c r="R146" s="922"/>
      <c r="S146" s="922"/>
      <c r="T146" s="54">
        <v>1</v>
      </c>
      <c r="U146" s="54">
        <v>2</v>
      </c>
      <c r="V146" s="54">
        <v>0</v>
      </c>
      <c r="W146" s="54"/>
      <c r="X146" s="54"/>
      <c r="Y146" s="54"/>
      <c r="Z146" s="54"/>
      <c r="AA146" s="54"/>
      <c r="AB146" s="54"/>
      <c r="AC146" s="813"/>
      <c r="AD146" s="484">
        <v>0</v>
      </c>
      <c r="AE146" s="54">
        <v>0</v>
      </c>
      <c r="AF146" s="54">
        <v>0</v>
      </c>
      <c r="AG146" s="54">
        <v>0</v>
      </c>
      <c r="AH146" s="54"/>
      <c r="AI146" s="922"/>
      <c r="AJ146" s="922"/>
      <c r="AK146" s="54">
        <v>0</v>
      </c>
      <c r="AL146" s="54">
        <v>0</v>
      </c>
      <c r="AM146" s="54">
        <v>1</v>
      </c>
      <c r="AN146" s="54"/>
      <c r="AO146" s="54"/>
      <c r="AP146" s="54"/>
      <c r="AQ146" s="54"/>
      <c r="AR146" s="54"/>
      <c r="AS146" s="54"/>
      <c r="AT146" s="813"/>
      <c r="AU146" s="48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</row>
    <row r="147" spans="1:62" ht="15.75">
      <c r="A147" s="669">
        <v>10</v>
      </c>
      <c r="B147" s="669" t="s">
        <v>52</v>
      </c>
      <c r="C147" s="670" t="s">
        <v>28</v>
      </c>
      <c r="D147" s="967">
        <v>740327</v>
      </c>
      <c r="E147" s="60" t="s">
        <v>192</v>
      </c>
      <c r="F147" s="463">
        <f t="shared" si="36"/>
        <v>0.2</v>
      </c>
      <c r="G147" s="60">
        <f t="shared" si="37"/>
        <v>5</v>
      </c>
      <c r="H147" s="49">
        <f t="shared" si="38"/>
        <v>0</v>
      </c>
      <c r="I147" s="49">
        <f t="shared" si="39"/>
        <v>1</v>
      </c>
      <c r="J147" s="51">
        <f t="shared" si="41"/>
        <v>1</v>
      </c>
      <c r="K147" s="52">
        <f t="shared" si="40"/>
        <v>0</v>
      </c>
      <c r="L147" s="812"/>
      <c r="M147" s="484">
        <v>0</v>
      </c>
      <c r="N147" s="54">
        <v>0</v>
      </c>
      <c r="O147" s="54"/>
      <c r="P147" s="54">
        <v>0</v>
      </c>
      <c r="Q147" s="54"/>
      <c r="R147" s="922"/>
      <c r="S147" s="922"/>
      <c r="T147" s="54"/>
      <c r="U147" s="54">
        <v>0</v>
      </c>
      <c r="V147" s="54">
        <v>0</v>
      </c>
      <c r="W147" s="54"/>
      <c r="X147" s="54"/>
      <c r="Y147" s="54"/>
      <c r="Z147" s="54"/>
      <c r="AA147" s="54"/>
      <c r="AB147" s="54"/>
      <c r="AC147" s="813"/>
      <c r="AD147" s="484">
        <v>0</v>
      </c>
      <c r="AE147" s="54">
        <v>0</v>
      </c>
      <c r="AF147" s="54"/>
      <c r="AG147" s="54">
        <v>1</v>
      </c>
      <c r="AH147" s="54"/>
      <c r="AI147" s="922"/>
      <c r="AJ147" s="922"/>
      <c r="AK147" s="54"/>
      <c r="AL147" s="54">
        <v>0</v>
      </c>
      <c r="AM147" s="54">
        <v>0</v>
      </c>
      <c r="AN147" s="54"/>
      <c r="AO147" s="54"/>
      <c r="AP147" s="54"/>
      <c r="AQ147" s="54"/>
      <c r="AR147" s="54"/>
      <c r="AS147" s="54"/>
      <c r="AT147" s="813"/>
      <c r="AU147" s="48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</row>
    <row r="148" spans="1:62" ht="15.75">
      <c r="A148" s="669"/>
      <c r="B148" s="677" t="s">
        <v>112</v>
      </c>
      <c r="C148" s="678" t="s">
        <v>31</v>
      </c>
      <c r="D148" s="968">
        <v>710321</v>
      </c>
      <c r="E148" s="60" t="s">
        <v>192</v>
      </c>
      <c r="F148" s="463" t="e">
        <f t="shared" si="36"/>
        <v>#DIV/0!</v>
      </c>
      <c r="G148" s="60">
        <f t="shared" si="37"/>
        <v>0</v>
      </c>
      <c r="H148" s="49">
        <f t="shared" si="38"/>
        <v>0</v>
      </c>
      <c r="I148" s="49">
        <f t="shared" si="39"/>
        <v>0</v>
      </c>
      <c r="J148" s="51">
        <f t="shared" si="41"/>
        <v>0</v>
      </c>
      <c r="K148" s="52">
        <f t="shared" si="40"/>
        <v>0</v>
      </c>
      <c r="L148" s="812"/>
      <c r="M148" s="484"/>
      <c r="N148" s="54"/>
      <c r="O148" s="54"/>
      <c r="P148" s="54"/>
      <c r="Q148" s="54"/>
      <c r="R148" s="922"/>
      <c r="S148" s="922"/>
      <c r="T148" s="54"/>
      <c r="U148" s="54"/>
      <c r="V148" s="54"/>
      <c r="W148" s="54"/>
      <c r="X148" s="54"/>
      <c r="Y148" s="54"/>
      <c r="Z148" s="54"/>
      <c r="AA148" s="54"/>
      <c r="AB148" s="54"/>
      <c r="AC148" s="813"/>
      <c r="AD148" s="484"/>
      <c r="AE148" s="54"/>
      <c r="AF148" s="54"/>
      <c r="AG148" s="54"/>
      <c r="AH148" s="54"/>
      <c r="AI148" s="922"/>
      <c r="AJ148" s="922"/>
      <c r="AK148" s="54"/>
      <c r="AL148" s="54"/>
      <c r="AM148" s="54"/>
      <c r="AN148" s="54"/>
      <c r="AO148" s="54"/>
      <c r="AP148" s="54"/>
      <c r="AQ148" s="54"/>
      <c r="AR148" s="54"/>
      <c r="AS148" s="54"/>
      <c r="AT148" s="813"/>
      <c r="AU148" s="48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</row>
    <row r="149" spans="1:62" ht="15.75">
      <c r="A149" s="680">
        <v>14</v>
      </c>
      <c r="B149" s="681" t="s">
        <v>308</v>
      </c>
      <c r="C149" s="681" t="s">
        <v>224</v>
      </c>
      <c r="D149" s="679">
        <v>880314</v>
      </c>
      <c r="E149" s="60" t="s">
        <v>192</v>
      </c>
      <c r="F149" s="463">
        <f t="shared" si="36"/>
        <v>1.1428571428571428</v>
      </c>
      <c r="G149" s="60">
        <f t="shared" si="37"/>
        <v>7</v>
      </c>
      <c r="H149" s="49">
        <f t="shared" si="38"/>
        <v>3</v>
      </c>
      <c r="I149" s="49">
        <f t="shared" si="39"/>
        <v>5</v>
      </c>
      <c r="J149" s="51">
        <f t="shared" si="41"/>
        <v>8</v>
      </c>
      <c r="K149" s="52">
        <f t="shared" si="40"/>
        <v>0</v>
      </c>
      <c r="L149" s="812"/>
      <c r="M149" s="484">
        <v>0</v>
      </c>
      <c r="N149" s="54">
        <v>0</v>
      </c>
      <c r="O149" s="54">
        <v>1</v>
      </c>
      <c r="P149" s="54"/>
      <c r="Q149" s="54">
        <v>1</v>
      </c>
      <c r="R149" s="922"/>
      <c r="S149" s="922"/>
      <c r="T149" s="54">
        <v>0</v>
      </c>
      <c r="U149" s="54">
        <v>1</v>
      </c>
      <c r="V149" s="54">
        <v>0</v>
      </c>
      <c r="W149" s="54"/>
      <c r="X149" s="54"/>
      <c r="Y149" s="54"/>
      <c r="Z149" s="54"/>
      <c r="AA149" s="54"/>
      <c r="AB149" s="54"/>
      <c r="AC149" s="813"/>
      <c r="AD149" s="484">
        <v>2</v>
      </c>
      <c r="AE149" s="54">
        <v>1</v>
      </c>
      <c r="AF149" s="54">
        <v>1</v>
      </c>
      <c r="AG149" s="54"/>
      <c r="AH149" s="54">
        <v>0</v>
      </c>
      <c r="AI149" s="922"/>
      <c r="AJ149" s="922"/>
      <c r="AK149" s="54">
        <v>1</v>
      </c>
      <c r="AL149" s="54">
        <v>0</v>
      </c>
      <c r="AM149" s="54">
        <v>0</v>
      </c>
      <c r="AN149" s="54"/>
      <c r="AO149" s="54"/>
      <c r="AP149" s="54"/>
      <c r="AQ149" s="54"/>
      <c r="AR149" s="54"/>
      <c r="AS149" s="54"/>
      <c r="AT149" s="813"/>
      <c r="AU149" s="48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</row>
    <row r="150" spans="1:62" ht="15.75">
      <c r="A150" s="677"/>
      <c r="B150" s="677" t="s">
        <v>273</v>
      </c>
      <c r="C150" s="678" t="s">
        <v>49</v>
      </c>
      <c r="D150" s="684">
        <v>740407</v>
      </c>
      <c r="E150" s="60" t="s">
        <v>192</v>
      </c>
      <c r="F150" s="463" t="e">
        <f t="shared" si="36"/>
        <v>#DIV/0!</v>
      </c>
      <c r="G150" s="60">
        <f t="shared" si="37"/>
        <v>0</v>
      </c>
      <c r="H150" s="49">
        <f t="shared" si="38"/>
        <v>0</v>
      </c>
      <c r="I150" s="49">
        <f t="shared" si="39"/>
        <v>0</v>
      </c>
      <c r="J150" s="51">
        <f t="shared" si="41"/>
        <v>0</v>
      </c>
      <c r="K150" s="52">
        <f t="shared" si="40"/>
        <v>0</v>
      </c>
      <c r="L150" s="812"/>
      <c r="M150" s="484"/>
      <c r="N150" s="54"/>
      <c r="O150" s="54"/>
      <c r="P150" s="54"/>
      <c r="Q150" s="54"/>
      <c r="R150" s="922"/>
      <c r="S150" s="922"/>
      <c r="T150" s="54"/>
      <c r="U150" s="54"/>
      <c r="V150" s="54"/>
      <c r="W150" s="54"/>
      <c r="X150" s="54"/>
      <c r="Y150" s="54"/>
      <c r="Z150" s="54"/>
      <c r="AA150" s="54"/>
      <c r="AB150" s="54"/>
      <c r="AC150" s="813"/>
      <c r="AD150" s="484"/>
      <c r="AE150" s="54"/>
      <c r="AF150" s="54"/>
      <c r="AG150" s="54"/>
      <c r="AH150" s="54"/>
      <c r="AI150" s="922"/>
      <c r="AJ150" s="922"/>
      <c r="AK150" s="54"/>
      <c r="AL150" s="54"/>
      <c r="AM150" s="54"/>
      <c r="AN150" s="54"/>
      <c r="AO150" s="54"/>
      <c r="AP150" s="54"/>
      <c r="AQ150" s="54"/>
      <c r="AR150" s="54"/>
      <c r="AS150" s="54"/>
      <c r="AT150" s="813"/>
      <c r="AU150" s="48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</row>
    <row r="151" spans="1:62" ht="15.75">
      <c r="A151" s="677"/>
      <c r="B151" s="677" t="s">
        <v>479</v>
      </c>
      <c r="C151" s="678" t="s">
        <v>49</v>
      </c>
      <c r="D151" s="969">
        <v>40513</v>
      </c>
      <c r="E151" s="60" t="s">
        <v>192</v>
      </c>
      <c r="F151" s="463">
        <f t="shared" si="36"/>
        <v>0</v>
      </c>
      <c r="G151" s="60">
        <f t="shared" si="37"/>
        <v>1</v>
      </c>
      <c r="H151" s="49">
        <f t="shared" si="38"/>
        <v>0</v>
      </c>
      <c r="I151" s="49">
        <f t="shared" si="39"/>
        <v>0</v>
      </c>
      <c r="J151" s="51">
        <f t="shared" si="41"/>
        <v>0</v>
      </c>
      <c r="K151" s="52">
        <f t="shared" si="40"/>
        <v>0</v>
      </c>
      <c r="L151" s="812"/>
      <c r="M151" s="484"/>
      <c r="N151" s="54">
        <v>0</v>
      </c>
      <c r="O151" s="54"/>
      <c r="P151" s="54"/>
      <c r="Q151" s="54"/>
      <c r="R151" s="922"/>
      <c r="S151" s="922"/>
      <c r="T151" s="54"/>
      <c r="U151" s="54"/>
      <c r="V151" s="54"/>
      <c r="W151" s="54"/>
      <c r="X151" s="54"/>
      <c r="Y151" s="54"/>
      <c r="Z151" s="54"/>
      <c r="AA151" s="54"/>
      <c r="AB151" s="54"/>
      <c r="AC151" s="813"/>
      <c r="AD151" s="484"/>
      <c r="AE151" s="54">
        <v>0</v>
      </c>
      <c r="AF151" s="54"/>
      <c r="AG151" s="54"/>
      <c r="AH151" s="54"/>
      <c r="AI151" s="922"/>
      <c r="AJ151" s="922"/>
      <c r="AK151" s="54"/>
      <c r="AL151" s="54"/>
      <c r="AM151" s="54"/>
      <c r="AN151" s="54"/>
      <c r="AO151" s="54"/>
      <c r="AP151" s="54"/>
      <c r="AQ151" s="54"/>
      <c r="AR151" s="54"/>
      <c r="AS151" s="54"/>
      <c r="AT151" s="813"/>
      <c r="AU151" s="48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</row>
    <row r="152" spans="1:62" ht="15.75">
      <c r="A152" s="677">
        <v>11</v>
      </c>
      <c r="B152" s="681" t="s">
        <v>326</v>
      </c>
      <c r="C152" s="681" t="s">
        <v>66</v>
      </c>
      <c r="D152" s="968">
        <v>610</v>
      </c>
      <c r="E152" s="60" t="s">
        <v>192</v>
      </c>
      <c r="F152" s="463">
        <f t="shared" si="36"/>
        <v>0.5</v>
      </c>
      <c r="G152" s="60">
        <f t="shared" si="37"/>
        <v>2</v>
      </c>
      <c r="H152" s="49">
        <f t="shared" si="38"/>
        <v>1</v>
      </c>
      <c r="I152" s="49">
        <f t="shared" si="39"/>
        <v>0</v>
      </c>
      <c r="J152" s="51">
        <f t="shared" si="41"/>
        <v>1</v>
      </c>
      <c r="K152" s="52">
        <f t="shared" si="40"/>
        <v>0</v>
      </c>
      <c r="L152" s="812"/>
      <c r="M152" s="484">
        <v>1</v>
      </c>
      <c r="N152" s="54"/>
      <c r="O152" s="54"/>
      <c r="P152" s="54"/>
      <c r="Q152" s="54">
        <v>0</v>
      </c>
      <c r="R152" s="922"/>
      <c r="S152" s="922"/>
      <c r="T152" s="54"/>
      <c r="U152" s="54"/>
      <c r="V152" s="54"/>
      <c r="W152" s="54"/>
      <c r="X152" s="54"/>
      <c r="Y152" s="54"/>
      <c r="Z152" s="54"/>
      <c r="AA152" s="54"/>
      <c r="AB152" s="54"/>
      <c r="AC152" s="813"/>
      <c r="AD152" s="484">
        <v>0</v>
      </c>
      <c r="AE152" s="54"/>
      <c r="AF152" s="54"/>
      <c r="AG152" s="54"/>
      <c r="AH152" s="54">
        <v>0</v>
      </c>
      <c r="AI152" s="922"/>
      <c r="AJ152" s="922"/>
      <c r="AK152" s="54"/>
      <c r="AL152" s="54"/>
      <c r="AM152" s="54"/>
      <c r="AN152" s="54"/>
      <c r="AO152" s="54"/>
      <c r="AP152" s="54"/>
      <c r="AQ152" s="54"/>
      <c r="AR152" s="54"/>
      <c r="AS152" s="54"/>
      <c r="AT152" s="813"/>
      <c r="AU152" s="48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</row>
    <row r="153" spans="1:62" ht="15.75">
      <c r="A153" s="687"/>
      <c r="B153" s="681" t="s">
        <v>610</v>
      </c>
      <c r="C153" s="681" t="s">
        <v>611</v>
      </c>
      <c r="D153" s="968">
        <v>910424</v>
      </c>
      <c r="E153" s="60" t="s">
        <v>192</v>
      </c>
      <c r="F153" s="463">
        <f t="shared" si="36"/>
        <v>0.5</v>
      </c>
      <c r="G153" s="60">
        <f t="shared" si="37"/>
        <v>4</v>
      </c>
      <c r="H153" s="49">
        <f t="shared" si="38"/>
        <v>1</v>
      </c>
      <c r="I153" s="49">
        <f t="shared" si="39"/>
        <v>1</v>
      </c>
      <c r="J153" s="51">
        <f t="shared" si="41"/>
        <v>2</v>
      </c>
      <c r="K153" s="52">
        <f t="shared" si="40"/>
        <v>0</v>
      </c>
      <c r="L153" s="812"/>
      <c r="M153" s="484"/>
      <c r="N153" s="54">
        <v>1</v>
      </c>
      <c r="O153" s="54"/>
      <c r="P153" s="54"/>
      <c r="Q153" s="54">
        <v>0</v>
      </c>
      <c r="R153" s="922"/>
      <c r="S153" s="922"/>
      <c r="T153" s="54">
        <v>0</v>
      </c>
      <c r="U153" s="54"/>
      <c r="V153" s="54">
        <v>0</v>
      </c>
      <c r="W153" s="54"/>
      <c r="X153" s="54"/>
      <c r="Y153" s="54"/>
      <c r="Z153" s="54"/>
      <c r="AA153" s="54"/>
      <c r="AB153" s="54"/>
      <c r="AC153" s="813"/>
      <c r="AD153" s="484"/>
      <c r="AE153" s="54">
        <v>0</v>
      </c>
      <c r="AF153" s="54"/>
      <c r="AG153" s="54"/>
      <c r="AH153" s="54">
        <v>0</v>
      </c>
      <c r="AI153" s="922"/>
      <c r="AJ153" s="922"/>
      <c r="AK153" s="54">
        <v>0</v>
      </c>
      <c r="AL153" s="54"/>
      <c r="AM153" s="54">
        <v>1</v>
      </c>
      <c r="AN153" s="54"/>
      <c r="AO153" s="54"/>
      <c r="AP153" s="54"/>
      <c r="AQ153" s="54"/>
      <c r="AR153" s="54"/>
      <c r="AS153" s="54"/>
      <c r="AT153" s="813"/>
      <c r="AU153" s="48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</row>
    <row r="154" spans="1:62" ht="16.5" thickBot="1">
      <c r="A154" s="159"/>
      <c r="B154" s="869" t="s">
        <v>387</v>
      </c>
      <c r="C154" s="870" t="s">
        <v>32</v>
      </c>
      <c r="D154" s="871">
        <v>680305</v>
      </c>
      <c r="E154" s="60" t="s">
        <v>192</v>
      </c>
      <c r="F154" s="463" t="e">
        <f t="shared" si="36"/>
        <v>#DIV/0!</v>
      </c>
      <c r="G154" s="60">
        <f t="shared" si="37"/>
        <v>0</v>
      </c>
      <c r="H154" s="49">
        <f t="shared" si="38"/>
        <v>0</v>
      </c>
      <c r="I154" s="49">
        <f t="shared" si="39"/>
        <v>0</v>
      </c>
      <c r="J154" s="51">
        <f t="shared" si="41"/>
        <v>0</v>
      </c>
      <c r="K154" s="52">
        <f t="shared" si="40"/>
        <v>0</v>
      </c>
      <c r="L154" s="812"/>
      <c r="M154" s="484"/>
      <c r="N154" s="54"/>
      <c r="O154" s="54"/>
      <c r="P154" s="54"/>
      <c r="Q154" s="54"/>
      <c r="R154" s="922"/>
      <c r="S154" s="922"/>
      <c r="T154" s="54"/>
      <c r="U154" s="54"/>
      <c r="V154" s="54"/>
      <c r="W154" s="54"/>
      <c r="X154" s="54"/>
      <c r="Y154" s="54"/>
      <c r="Z154" s="54"/>
      <c r="AA154" s="54"/>
      <c r="AB154" s="54"/>
      <c r="AC154" s="813"/>
      <c r="AD154" s="484"/>
      <c r="AE154" s="54"/>
      <c r="AF154" s="54"/>
      <c r="AG154" s="54"/>
      <c r="AH154" s="54"/>
      <c r="AI154" s="922"/>
      <c r="AJ154" s="922"/>
      <c r="AK154" s="54"/>
      <c r="AL154" s="54"/>
      <c r="AM154" s="54"/>
      <c r="AN154" s="54"/>
      <c r="AO154" s="54"/>
      <c r="AP154" s="54"/>
      <c r="AQ154" s="54"/>
      <c r="AR154" s="54"/>
      <c r="AS154" s="54"/>
      <c r="AT154" s="813"/>
      <c r="AU154" s="48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</row>
    <row r="155" spans="1:62" ht="15.75">
      <c r="A155" s="159"/>
      <c r="B155" s="852" t="s">
        <v>683</v>
      </c>
      <c r="C155" s="853" t="s">
        <v>684</v>
      </c>
      <c r="D155" s="854"/>
      <c r="E155" s="60" t="s">
        <v>192</v>
      </c>
      <c r="F155" s="463">
        <f t="shared" si="36"/>
        <v>1.2</v>
      </c>
      <c r="G155" s="60">
        <f t="shared" si="37"/>
        <v>5</v>
      </c>
      <c r="H155" s="49">
        <f t="shared" si="38"/>
        <v>4</v>
      </c>
      <c r="I155" s="49">
        <f t="shared" si="39"/>
        <v>2</v>
      </c>
      <c r="J155" s="51">
        <f t="shared" si="41"/>
        <v>6</v>
      </c>
      <c r="K155" s="52">
        <f t="shared" si="40"/>
        <v>0</v>
      </c>
      <c r="L155" s="812"/>
      <c r="M155" s="484"/>
      <c r="N155" s="54"/>
      <c r="O155" s="54"/>
      <c r="P155" s="54">
        <v>1</v>
      </c>
      <c r="Q155" s="54">
        <v>1</v>
      </c>
      <c r="R155" s="922"/>
      <c r="S155" s="922"/>
      <c r="T155" s="54">
        <v>0</v>
      </c>
      <c r="U155" s="54">
        <v>1</v>
      </c>
      <c r="V155" s="54">
        <v>1</v>
      </c>
      <c r="W155" s="54"/>
      <c r="X155" s="54"/>
      <c r="Y155" s="54"/>
      <c r="Z155" s="54"/>
      <c r="AA155" s="54"/>
      <c r="AB155" s="54"/>
      <c r="AC155" s="813"/>
      <c r="AD155" s="484"/>
      <c r="AE155" s="54"/>
      <c r="AF155" s="54"/>
      <c r="AG155" s="54">
        <v>0</v>
      </c>
      <c r="AH155" s="54">
        <v>0</v>
      </c>
      <c r="AI155" s="922"/>
      <c r="AJ155" s="922"/>
      <c r="AK155" s="54">
        <v>2</v>
      </c>
      <c r="AL155" s="54">
        <v>0</v>
      </c>
      <c r="AM155" s="54">
        <v>0</v>
      </c>
      <c r="AN155" s="54"/>
      <c r="AO155" s="54"/>
      <c r="AP155" s="54"/>
      <c r="AQ155" s="54"/>
      <c r="AR155" s="54"/>
      <c r="AS155" s="54"/>
      <c r="AT155" s="813"/>
      <c r="AU155" s="48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</row>
    <row r="156" spans="1:62" ht="15.75">
      <c r="A156" s="159"/>
      <c r="B156" s="970" t="s">
        <v>685</v>
      </c>
      <c r="C156" s="971" t="s">
        <v>16</v>
      </c>
      <c r="D156" s="972">
        <v>11201</v>
      </c>
      <c r="E156" s="60" t="s">
        <v>192</v>
      </c>
      <c r="F156" s="463">
        <f t="shared" si="36"/>
        <v>1</v>
      </c>
      <c r="G156" s="60">
        <f t="shared" si="37"/>
        <v>1</v>
      </c>
      <c r="H156" s="49">
        <f t="shared" si="38"/>
        <v>0</v>
      </c>
      <c r="I156" s="49">
        <f t="shared" si="39"/>
        <v>1</v>
      </c>
      <c r="J156" s="51">
        <f t="shared" si="41"/>
        <v>1</v>
      </c>
      <c r="K156" s="52">
        <f t="shared" si="40"/>
        <v>0</v>
      </c>
      <c r="L156" s="812"/>
      <c r="M156" s="484"/>
      <c r="N156" s="54"/>
      <c r="O156" s="54"/>
      <c r="P156" s="54"/>
      <c r="Q156" s="54">
        <v>0</v>
      </c>
      <c r="R156" s="922"/>
      <c r="S156" s="922"/>
      <c r="T156" s="54"/>
      <c r="U156" s="54"/>
      <c r="V156" s="54"/>
      <c r="W156" s="54"/>
      <c r="X156" s="54"/>
      <c r="Y156" s="54"/>
      <c r="Z156" s="54"/>
      <c r="AA156" s="54"/>
      <c r="AB156" s="54"/>
      <c r="AC156" s="813"/>
      <c r="AD156" s="484"/>
      <c r="AE156" s="54"/>
      <c r="AF156" s="54"/>
      <c r="AG156" s="54"/>
      <c r="AH156" s="54">
        <v>1</v>
      </c>
      <c r="AI156" s="922"/>
      <c r="AJ156" s="922"/>
      <c r="AK156" s="54"/>
      <c r="AL156" s="54"/>
      <c r="AM156" s="54"/>
      <c r="AN156" s="54"/>
      <c r="AO156" s="54"/>
      <c r="AP156" s="54"/>
      <c r="AQ156" s="54"/>
      <c r="AR156" s="54"/>
      <c r="AS156" s="54"/>
      <c r="AT156" s="813"/>
      <c r="AU156" s="48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</row>
    <row r="157" spans="1:62" ht="15.75">
      <c r="A157" s="1003"/>
      <c r="B157" s="1004" t="s">
        <v>730</v>
      </c>
      <c r="C157" s="1005" t="s">
        <v>611</v>
      </c>
      <c r="D157" s="1006"/>
      <c r="E157" s="60" t="s">
        <v>192</v>
      </c>
      <c r="F157" s="463">
        <f>J157/G157</f>
        <v>1</v>
      </c>
      <c r="G157" s="60">
        <f>COUNT(M157:AB157)</f>
        <v>1</v>
      </c>
      <c r="H157" s="49">
        <f>SUM(M157:AB157)</f>
        <v>1</v>
      </c>
      <c r="I157" s="49">
        <f>SUM(AD157:AT157)</f>
        <v>0</v>
      </c>
      <c r="J157" s="51">
        <f>SUM(H157:I157)</f>
        <v>1</v>
      </c>
      <c r="K157" s="52">
        <f>SUM(AU157:BJ157)</f>
        <v>0</v>
      </c>
      <c r="L157" s="812"/>
      <c r="M157" s="484"/>
      <c r="N157" s="54"/>
      <c r="O157" s="54"/>
      <c r="P157" s="54"/>
      <c r="Q157" s="54"/>
      <c r="R157" s="922"/>
      <c r="S157" s="922"/>
      <c r="T157" s="54">
        <v>1</v>
      </c>
      <c r="U157" s="54"/>
      <c r="V157" s="54"/>
      <c r="W157" s="54"/>
      <c r="X157" s="54"/>
      <c r="Y157" s="54"/>
      <c r="Z157" s="54"/>
      <c r="AA157" s="54"/>
      <c r="AB157" s="54"/>
      <c r="AC157" s="813"/>
      <c r="AD157" s="484"/>
      <c r="AE157" s="54"/>
      <c r="AF157" s="54"/>
      <c r="AG157" s="54"/>
      <c r="AH157" s="54"/>
      <c r="AI157" s="922"/>
      <c r="AJ157" s="922"/>
      <c r="AK157" s="54">
        <v>0</v>
      </c>
      <c r="AL157" s="54"/>
      <c r="AM157" s="54"/>
      <c r="AN157" s="54"/>
      <c r="AO157" s="54"/>
      <c r="AP157" s="54"/>
      <c r="AQ157" s="54"/>
      <c r="AR157" s="54"/>
      <c r="AS157" s="54"/>
      <c r="AT157" s="813"/>
      <c r="AU157" s="48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</row>
    <row r="158" spans="1:62" ht="15.75">
      <c r="A158" s="771"/>
      <c r="B158" s="884" t="s">
        <v>104</v>
      </c>
      <c r="C158" s="884" t="s">
        <v>14</v>
      </c>
      <c r="D158" s="885"/>
      <c r="E158" s="60" t="s">
        <v>665</v>
      </c>
      <c r="F158" s="775">
        <f t="shared" si="36"/>
        <v>11</v>
      </c>
      <c r="G158" s="60">
        <f t="shared" si="37"/>
        <v>1</v>
      </c>
      <c r="H158" s="49">
        <f t="shared" si="38"/>
        <v>11</v>
      </c>
      <c r="I158" s="49">
        <f t="shared" si="39"/>
        <v>0</v>
      </c>
      <c r="J158" s="51">
        <f t="shared" si="41"/>
        <v>11</v>
      </c>
      <c r="K158" s="52">
        <f t="shared" si="40"/>
        <v>0</v>
      </c>
      <c r="L158" s="812"/>
      <c r="M158" s="484"/>
      <c r="N158" s="54"/>
      <c r="O158" s="54">
        <v>11</v>
      </c>
      <c r="P158" s="54"/>
      <c r="Q158" s="54"/>
      <c r="R158" s="922"/>
      <c r="S158" s="922"/>
      <c r="T158" s="54"/>
      <c r="U158" s="54"/>
      <c r="V158" s="54"/>
      <c r="W158" s="54"/>
      <c r="X158" s="54"/>
      <c r="Y158" s="54"/>
      <c r="Z158" s="54"/>
      <c r="AA158" s="54"/>
      <c r="AB158" s="54"/>
      <c r="AC158" s="813"/>
      <c r="AD158" s="484"/>
      <c r="AE158" s="54"/>
      <c r="AF158" s="54"/>
      <c r="AG158" s="54"/>
      <c r="AH158" s="54"/>
      <c r="AI158" s="922"/>
      <c r="AJ158" s="922"/>
      <c r="AK158" s="54"/>
      <c r="AL158" s="54"/>
      <c r="AM158" s="54"/>
      <c r="AN158" s="54"/>
      <c r="AO158" s="54"/>
      <c r="AP158" s="54"/>
      <c r="AQ158" s="54"/>
      <c r="AR158" s="54"/>
      <c r="AS158" s="54"/>
      <c r="AT158" s="813"/>
      <c r="AU158" s="48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</row>
    <row r="159" spans="1:62" ht="16.5" thickBot="1">
      <c r="A159" s="151"/>
      <c r="B159" s="364" t="s">
        <v>53</v>
      </c>
      <c r="C159" s="364" t="s">
        <v>48</v>
      </c>
      <c r="D159" s="361"/>
      <c r="E159" s="57" t="s">
        <v>594</v>
      </c>
      <c r="F159" s="50">
        <f t="shared" si="36"/>
        <v>6.428571428571429</v>
      </c>
      <c r="G159" s="60">
        <f t="shared" si="37"/>
        <v>7</v>
      </c>
      <c r="H159" s="49">
        <f t="shared" si="38"/>
        <v>45</v>
      </c>
      <c r="I159" s="49">
        <f t="shared" si="39"/>
        <v>0</v>
      </c>
      <c r="J159" s="51">
        <f t="shared" si="41"/>
        <v>45</v>
      </c>
      <c r="K159" s="52">
        <f t="shared" si="40"/>
        <v>0</v>
      </c>
      <c r="L159" s="812"/>
      <c r="M159" s="484">
        <v>7</v>
      </c>
      <c r="N159" s="54">
        <v>10</v>
      </c>
      <c r="O159" s="54"/>
      <c r="P159" s="54">
        <v>3</v>
      </c>
      <c r="Q159" s="54">
        <v>9</v>
      </c>
      <c r="R159" s="922"/>
      <c r="S159" s="922"/>
      <c r="T159" s="54">
        <v>7</v>
      </c>
      <c r="U159" s="54">
        <v>5</v>
      </c>
      <c r="V159" s="54">
        <v>4</v>
      </c>
      <c r="W159" s="54"/>
      <c r="X159" s="54"/>
      <c r="Y159" s="54"/>
      <c r="Z159" s="54"/>
      <c r="AA159" s="54"/>
      <c r="AB159" s="54"/>
      <c r="AC159" s="813"/>
      <c r="AD159" s="484"/>
      <c r="AE159" s="54"/>
      <c r="AF159" s="54"/>
      <c r="AG159" s="54"/>
      <c r="AH159" s="54"/>
      <c r="AI159" s="922"/>
      <c r="AJ159" s="922"/>
      <c r="AK159" s="54"/>
      <c r="AL159" s="54"/>
      <c r="AM159" s="54"/>
      <c r="AN159" s="54"/>
      <c r="AO159" s="54"/>
      <c r="AP159" s="54"/>
      <c r="AQ159" s="54"/>
      <c r="AR159" s="54"/>
      <c r="AS159" s="54"/>
      <c r="AT159" s="813"/>
      <c r="AU159" s="48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</row>
    <row r="160" spans="1:62" ht="16.5" thickBot="1">
      <c r="A160" s="152"/>
      <c r="B160" s="165"/>
      <c r="C160" s="165"/>
      <c r="D160" s="100"/>
      <c r="E160" s="44" t="s">
        <v>606</v>
      </c>
      <c r="F160" s="141"/>
      <c r="G160" s="464">
        <f>COUNT(M160:AB160)</f>
        <v>10</v>
      </c>
      <c r="H160" s="147">
        <f>SUM(M160:AB160)</f>
        <v>56</v>
      </c>
      <c r="I160" s="44"/>
      <c r="J160" s="142"/>
      <c r="K160" s="143"/>
      <c r="L160" s="812"/>
      <c r="M160" s="144">
        <v>6</v>
      </c>
      <c r="N160" s="145">
        <v>4</v>
      </c>
      <c r="O160" s="146">
        <v>6</v>
      </c>
      <c r="P160" s="462">
        <v>8</v>
      </c>
      <c r="Q160" s="146">
        <v>6</v>
      </c>
      <c r="R160" s="925">
        <v>0</v>
      </c>
      <c r="S160" s="925">
        <v>0</v>
      </c>
      <c r="T160" s="145">
        <v>12</v>
      </c>
      <c r="U160" s="475">
        <v>2</v>
      </c>
      <c r="V160" s="145">
        <v>12</v>
      </c>
      <c r="W160" s="145"/>
      <c r="X160" s="145"/>
      <c r="Y160" s="145"/>
      <c r="Z160" s="145"/>
      <c r="AA160" s="475"/>
      <c r="AB160" s="475"/>
      <c r="AC160" s="813"/>
      <c r="AD160" s="484"/>
      <c r="AE160" s="54"/>
      <c r="AF160" s="54"/>
      <c r="AG160" s="54"/>
      <c r="AH160" s="54"/>
      <c r="AI160" s="922"/>
      <c r="AJ160" s="922"/>
      <c r="AK160" s="54"/>
      <c r="AL160" s="54"/>
      <c r="AM160" s="54"/>
      <c r="AN160" s="54"/>
      <c r="AO160" s="54"/>
      <c r="AP160" s="54"/>
      <c r="AQ160" s="54"/>
      <c r="AR160" s="54"/>
      <c r="AS160" s="54"/>
      <c r="AT160" s="813"/>
      <c r="AU160" s="48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</row>
    <row r="161" spans="1:62" ht="15.75">
      <c r="A161" s="152"/>
      <c r="B161" s="165"/>
      <c r="C161" s="165"/>
      <c r="D161" s="100"/>
      <c r="E161" s="44"/>
      <c r="F161" s="141"/>
      <c r="G161" s="837"/>
      <c r="H161" s="44"/>
      <c r="I161" s="44"/>
      <c r="J161" s="142"/>
      <c r="K161" s="56"/>
      <c r="L161" s="812"/>
      <c r="M161" s="53"/>
      <c r="N161" s="53"/>
      <c r="O161" s="838"/>
      <c r="P161" s="839"/>
      <c r="Q161" s="838"/>
      <c r="R161" s="838"/>
      <c r="S161" s="53"/>
      <c r="T161" s="53"/>
      <c r="U161" s="840"/>
      <c r="V161" s="53"/>
      <c r="W161" s="53"/>
      <c r="X161" s="53"/>
      <c r="Y161" s="53"/>
      <c r="Z161" s="53"/>
      <c r="AA161" s="840"/>
      <c r="AB161" s="840"/>
      <c r="AC161" s="813"/>
      <c r="AD161" s="123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813"/>
      <c r="AU161" s="123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</row>
    <row r="162" spans="1:62" ht="15.75">
      <c r="A162" s="149" t="s">
        <v>338</v>
      </c>
      <c r="B162" s="40"/>
      <c r="C162" s="40"/>
      <c r="D162" s="41"/>
      <c r="E162" s="42"/>
      <c r="F162" s="43"/>
      <c r="G162" s="40"/>
      <c r="H162" s="40"/>
      <c r="I162" s="40"/>
      <c r="J162" s="40"/>
      <c r="K162" s="40"/>
      <c r="L162" s="40"/>
      <c r="M162" s="40"/>
      <c r="N162" s="40"/>
      <c r="O162" s="40"/>
      <c r="P162" s="40" t="s">
        <v>7</v>
      </c>
      <c r="Q162" s="40" t="s">
        <v>81</v>
      </c>
      <c r="R162" s="40" t="s">
        <v>82</v>
      </c>
      <c r="S162" s="40" t="s">
        <v>83</v>
      </c>
      <c r="T162" s="40"/>
      <c r="U162" s="40"/>
      <c r="V162" s="40"/>
      <c r="W162" s="40"/>
      <c r="X162" s="40"/>
      <c r="Y162" s="40"/>
      <c r="Z162" s="40"/>
      <c r="AA162" s="40"/>
      <c r="AB162" s="483"/>
      <c r="AC162" s="812"/>
      <c r="AD162" s="42"/>
      <c r="AE162" s="42"/>
      <c r="AF162" s="42"/>
      <c r="AG162" s="42"/>
      <c r="AH162" s="42"/>
      <c r="AI162" s="42" t="s">
        <v>11</v>
      </c>
      <c r="AJ162" s="42" t="s">
        <v>84</v>
      </c>
      <c r="AK162" s="42" t="s">
        <v>85</v>
      </c>
      <c r="AL162" s="42" t="s">
        <v>84</v>
      </c>
      <c r="AM162" s="42" t="s">
        <v>86</v>
      </c>
      <c r="AN162" s="44" t="s">
        <v>87</v>
      </c>
      <c r="AO162" s="44" t="s">
        <v>88</v>
      </c>
      <c r="AP162" s="44" t="s">
        <v>89</v>
      </c>
      <c r="AQ162" s="44" t="s">
        <v>87</v>
      </c>
      <c r="AR162" s="44"/>
      <c r="AS162" s="44"/>
      <c r="AT162" s="813"/>
      <c r="AU162" s="40"/>
      <c r="AV162" s="40"/>
      <c r="AW162" s="40" t="s">
        <v>90</v>
      </c>
      <c r="AX162" s="40" t="s">
        <v>91</v>
      </c>
      <c r="AY162" s="40" t="s">
        <v>87</v>
      </c>
      <c r="AZ162" s="40" t="s">
        <v>84</v>
      </c>
      <c r="BA162" s="40" t="s">
        <v>86</v>
      </c>
      <c r="BB162" s="40" t="s">
        <v>83</v>
      </c>
      <c r="BC162" s="40"/>
      <c r="BD162" s="40"/>
      <c r="BE162" s="40"/>
      <c r="BF162" s="40"/>
      <c r="BG162" s="40"/>
      <c r="BH162" s="40"/>
      <c r="BI162" s="40"/>
      <c r="BJ162" s="40"/>
    </row>
    <row r="163" spans="1:62" ht="15">
      <c r="A163" s="150"/>
      <c r="B163" s="58" t="s">
        <v>38</v>
      </c>
      <c r="C163" s="58" t="s">
        <v>39</v>
      </c>
      <c r="D163" s="59" t="s">
        <v>92</v>
      </c>
      <c r="E163" s="45" t="s">
        <v>93</v>
      </c>
      <c r="F163" s="46" t="s">
        <v>100</v>
      </c>
      <c r="G163" s="45" t="s">
        <v>94</v>
      </c>
      <c r="H163" s="45" t="s">
        <v>95</v>
      </c>
      <c r="I163" s="45" t="s">
        <v>96</v>
      </c>
      <c r="J163" s="45" t="s">
        <v>105</v>
      </c>
      <c r="K163" s="47" t="s">
        <v>97</v>
      </c>
      <c r="L163" s="814"/>
      <c r="M163" s="815">
        <v>1</v>
      </c>
      <c r="N163" s="816">
        <v>2</v>
      </c>
      <c r="O163" s="816">
        <v>3</v>
      </c>
      <c r="P163" s="816">
        <v>4</v>
      </c>
      <c r="Q163" s="816">
        <v>5</v>
      </c>
      <c r="R163" s="816">
        <v>6</v>
      </c>
      <c r="S163" s="816">
        <v>7</v>
      </c>
      <c r="T163" s="816">
        <v>8</v>
      </c>
      <c r="U163" s="816">
        <v>9</v>
      </c>
      <c r="V163" s="816">
        <v>10</v>
      </c>
      <c r="W163" s="816">
        <v>11</v>
      </c>
      <c r="X163" s="816">
        <v>12</v>
      </c>
      <c r="Y163" s="816">
        <v>13</v>
      </c>
      <c r="Z163" s="816">
        <v>14</v>
      </c>
      <c r="AA163" s="816">
        <v>15</v>
      </c>
      <c r="AB163" s="816">
        <v>16</v>
      </c>
      <c r="AC163" s="817"/>
      <c r="AD163" s="815">
        <v>1</v>
      </c>
      <c r="AE163" s="816">
        <v>2</v>
      </c>
      <c r="AF163" s="816">
        <v>3</v>
      </c>
      <c r="AG163" s="816">
        <v>4</v>
      </c>
      <c r="AH163" s="816">
        <v>5</v>
      </c>
      <c r="AI163" s="816">
        <v>6</v>
      </c>
      <c r="AJ163" s="816">
        <v>7</v>
      </c>
      <c r="AK163" s="816">
        <v>8</v>
      </c>
      <c r="AL163" s="816">
        <v>9</v>
      </c>
      <c r="AM163" s="816">
        <v>10</v>
      </c>
      <c r="AN163" s="816">
        <v>11</v>
      </c>
      <c r="AO163" s="816">
        <v>12</v>
      </c>
      <c r="AP163" s="816">
        <v>13</v>
      </c>
      <c r="AQ163" s="816">
        <v>14</v>
      </c>
      <c r="AR163" s="816">
        <v>15</v>
      </c>
      <c r="AS163" s="816">
        <v>16</v>
      </c>
      <c r="AT163" s="818"/>
      <c r="AU163" s="815">
        <v>1</v>
      </c>
      <c r="AV163" s="816">
        <v>2</v>
      </c>
      <c r="AW163" s="816">
        <v>3</v>
      </c>
      <c r="AX163" s="816">
        <v>4</v>
      </c>
      <c r="AY163" s="816">
        <v>5</v>
      </c>
      <c r="AZ163" s="816">
        <v>6</v>
      </c>
      <c r="BA163" s="816">
        <v>7</v>
      </c>
      <c r="BB163" s="816">
        <v>8</v>
      </c>
      <c r="BC163" s="816">
        <v>9</v>
      </c>
      <c r="BD163" s="816">
        <v>10</v>
      </c>
      <c r="BE163" s="816">
        <v>11</v>
      </c>
      <c r="BF163" s="816">
        <v>12</v>
      </c>
      <c r="BG163" s="816">
        <v>13</v>
      </c>
      <c r="BH163" s="816">
        <v>14</v>
      </c>
      <c r="BI163" s="816">
        <v>15</v>
      </c>
      <c r="BJ163" s="816">
        <v>16</v>
      </c>
    </row>
    <row r="164" spans="1:62" ht="15.75">
      <c r="A164" s="8">
        <v>3</v>
      </c>
      <c r="B164" s="387" t="s">
        <v>596</v>
      </c>
      <c r="C164" s="386" t="s">
        <v>28</v>
      </c>
      <c r="D164" s="388"/>
      <c r="E164" s="60" t="s">
        <v>338</v>
      </c>
      <c r="F164" s="50">
        <f aca="true" t="shared" si="42" ref="F164:F183">J164/G164</f>
        <v>1.25</v>
      </c>
      <c r="G164" s="49">
        <f aca="true" t="shared" si="43" ref="G164:G183">COUNT(M164:AB164)</f>
        <v>8</v>
      </c>
      <c r="H164" s="49">
        <f aca="true" t="shared" si="44" ref="H164:H183">SUM(M164:AB164)</f>
        <v>5</v>
      </c>
      <c r="I164" s="49">
        <f aca="true" t="shared" si="45" ref="I164:I183">SUM(AD164:AT164)</f>
        <v>5</v>
      </c>
      <c r="J164" s="51">
        <f>SUM(H164:I164)</f>
        <v>10</v>
      </c>
      <c r="K164" s="52">
        <f aca="true" t="shared" si="46" ref="K164:K183">SUM(AU164:BJ164)</f>
        <v>0</v>
      </c>
      <c r="L164" s="812"/>
      <c r="M164" s="484">
        <v>0</v>
      </c>
      <c r="N164" s="54">
        <v>0</v>
      </c>
      <c r="O164" s="54">
        <v>2</v>
      </c>
      <c r="P164" s="54">
        <v>3</v>
      </c>
      <c r="Q164" s="54">
        <v>0</v>
      </c>
      <c r="R164" s="922"/>
      <c r="S164" s="922"/>
      <c r="T164" s="54">
        <v>0</v>
      </c>
      <c r="U164" s="54">
        <v>0</v>
      </c>
      <c r="V164" s="54">
        <v>0</v>
      </c>
      <c r="W164" s="54"/>
      <c r="X164" s="54"/>
      <c r="Y164" s="54"/>
      <c r="Z164" s="54"/>
      <c r="AA164" s="54"/>
      <c r="AB164" s="54"/>
      <c r="AC164" s="813"/>
      <c r="AD164" s="484">
        <v>1</v>
      </c>
      <c r="AE164" s="54">
        <v>0</v>
      </c>
      <c r="AF164" s="54">
        <v>0</v>
      </c>
      <c r="AG164" s="54">
        <v>1</v>
      </c>
      <c r="AH164" s="54">
        <v>0</v>
      </c>
      <c r="AI164" s="922"/>
      <c r="AJ164" s="922"/>
      <c r="AK164" s="54">
        <v>0</v>
      </c>
      <c r="AL164" s="54">
        <v>2</v>
      </c>
      <c r="AM164" s="54">
        <v>1</v>
      </c>
      <c r="AN164" s="54"/>
      <c r="AO164" s="54"/>
      <c r="AP164" s="54"/>
      <c r="AQ164" s="54"/>
      <c r="AR164" s="54"/>
      <c r="AS164" s="54"/>
      <c r="AT164" s="813"/>
      <c r="AU164" s="48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</row>
    <row r="165" spans="1:62" ht="15.75">
      <c r="A165" s="8">
        <v>7</v>
      </c>
      <c r="B165" s="387" t="s">
        <v>328</v>
      </c>
      <c r="C165" s="386" t="s">
        <v>16</v>
      </c>
      <c r="D165" s="388"/>
      <c r="E165" s="60" t="s">
        <v>338</v>
      </c>
      <c r="F165" s="50">
        <f t="shared" si="42"/>
        <v>1.5</v>
      </c>
      <c r="G165" s="49">
        <f t="shared" si="43"/>
        <v>6</v>
      </c>
      <c r="H165" s="49">
        <f t="shared" si="44"/>
        <v>5</v>
      </c>
      <c r="I165" s="49">
        <f t="shared" si="45"/>
        <v>4</v>
      </c>
      <c r="J165" s="51">
        <f aca="true" t="shared" si="47" ref="J165:J183">SUM(H165:I165)</f>
        <v>9</v>
      </c>
      <c r="K165" s="52">
        <f t="shared" si="46"/>
        <v>0</v>
      </c>
      <c r="L165" s="812"/>
      <c r="M165" s="484">
        <v>1</v>
      </c>
      <c r="N165" s="54">
        <v>1</v>
      </c>
      <c r="O165" s="54">
        <v>1</v>
      </c>
      <c r="P165" s="54"/>
      <c r="Q165" s="54">
        <v>0</v>
      </c>
      <c r="R165" s="922"/>
      <c r="S165" s="922"/>
      <c r="T165" s="54">
        <v>0</v>
      </c>
      <c r="U165" s="54">
        <v>2</v>
      </c>
      <c r="V165" s="54"/>
      <c r="W165" s="54"/>
      <c r="X165" s="54"/>
      <c r="Y165" s="54"/>
      <c r="Z165" s="54"/>
      <c r="AA165" s="54"/>
      <c r="AB165" s="54"/>
      <c r="AC165" s="813"/>
      <c r="AD165" s="484">
        <v>0</v>
      </c>
      <c r="AE165" s="54">
        <v>1</v>
      </c>
      <c r="AF165" s="54">
        <v>0</v>
      </c>
      <c r="AG165" s="54"/>
      <c r="AH165" s="54">
        <v>0</v>
      </c>
      <c r="AI165" s="922"/>
      <c r="AJ165" s="922"/>
      <c r="AK165" s="54">
        <v>2</v>
      </c>
      <c r="AL165" s="54">
        <v>1</v>
      </c>
      <c r="AM165" s="54"/>
      <c r="AN165" s="54"/>
      <c r="AO165" s="54"/>
      <c r="AP165" s="54"/>
      <c r="AQ165" s="54"/>
      <c r="AR165" s="54"/>
      <c r="AS165" s="54"/>
      <c r="AT165" s="813"/>
      <c r="AU165" s="48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</row>
    <row r="166" spans="1:62" ht="15.75">
      <c r="A166" s="8">
        <v>22</v>
      </c>
      <c r="B166" s="387" t="s">
        <v>597</v>
      </c>
      <c r="C166" s="385" t="s">
        <v>61</v>
      </c>
      <c r="D166" s="384"/>
      <c r="E166" s="60" t="s">
        <v>338</v>
      </c>
      <c r="F166" s="50">
        <f t="shared" si="42"/>
        <v>1.1666666666666667</v>
      </c>
      <c r="G166" s="49">
        <f t="shared" si="43"/>
        <v>6</v>
      </c>
      <c r="H166" s="49">
        <f t="shared" si="44"/>
        <v>2</v>
      </c>
      <c r="I166" s="49">
        <f t="shared" si="45"/>
        <v>5</v>
      </c>
      <c r="J166" s="51">
        <f t="shared" si="47"/>
        <v>7</v>
      </c>
      <c r="K166" s="52">
        <f t="shared" si="46"/>
        <v>0</v>
      </c>
      <c r="L166" s="819"/>
      <c r="M166" s="485"/>
      <c r="N166" s="55">
        <v>0</v>
      </c>
      <c r="O166" s="55">
        <v>0</v>
      </c>
      <c r="P166" s="55">
        <v>0</v>
      </c>
      <c r="Q166" s="55">
        <v>0</v>
      </c>
      <c r="R166" s="923"/>
      <c r="S166" s="923"/>
      <c r="T166" s="55">
        <v>0</v>
      </c>
      <c r="U166" s="55">
        <v>2</v>
      </c>
      <c r="V166" s="55"/>
      <c r="W166" s="55"/>
      <c r="X166" s="55"/>
      <c r="Y166" s="55"/>
      <c r="Z166" s="55"/>
      <c r="AA166" s="55"/>
      <c r="AB166" s="55"/>
      <c r="AC166" s="813"/>
      <c r="AD166" s="485"/>
      <c r="AE166" s="55">
        <v>0</v>
      </c>
      <c r="AF166" s="55">
        <v>1</v>
      </c>
      <c r="AG166" s="55">
        <v>0</v>
      </c>
      <c r="AH166" s="55">
        <v>2</v>
      </c>
      <c r="AI166" s="923"/>
      <c r="AJ166" s="923"/>
      <c r="AK166" s="55">
        <v>2</v>
      </c>
      <c r="AL166" s="55">
        <v>0</v>
      </c>
      <c r="AM166" s="55"/>
      <c r="AN166" s="55"/>
      <c r="AO166" s="55"/>
      <c r="AP166" s="55"/>
      <c r="AQ166" s="55"/>
      <c r="AR166" s="55"/>
      <c r="AS166" s="55"/>
      <c r="AT166" s="813"/>
      <c r="AU166" s="485"/>
      <c r="AV166" s="55"/>
      <c r="AW166" s="55"/>
      <c r="AX166" s="55"/>
      <c r="AY166" s="55"/>
      <c r="AZ166" s="55"/>
      <c r="BA166" s="55"/>
      <c r="BB166" s="55"/>
      <c r="BC166" s="55"/>
      <c r="BD166" s="55"/>
      <c r="BE166" s="55"/>
      <c r="BF166" s="55"/>
      <c r="BG166" s="55"/>
      <c r="BH166" s="55"/>
      <c r="BI166" s="55"/>
      <c r="BJ166" s="55"/>
    </row>
    <row r="167" spans="1:62" ht="15.75">
      <c r="A167" s="8"/>
      <c r="B167" s="387" t="s">
        <v>598</v>
      </c>
      <c r="C167" s="385" t="s">
        <v>23</v>
      </c>
      <c r="D167" s="383"/>
      <c r="E167" s="60" t="s">
        <v>338</v>
      </c>
      <c r="F167" s="50">
        <f t="shared" si="42"/>
        <v>1.75</v>
      </c>
      <c r="G167" s="49">
        <f t="shared" si="43"/>
        <v>4</v>
      </c>
      <c r="H167" s="49">
        <f t="shared" si="44"/>
        <v>5</v>
      </c>
      <c r="I167" s="49">
        <f t="shared" si="45"/>
        <v>2</v>
      </c>
      <c r="J167" s="51">
        <f t="shared" si="47"/>
        <v>7</v>
      </c>
      <c r="K167" s="52">
        <f t="shared" si="46"/>
        <v>0</v>
      </c>
      <c r="L167" s="812"/>
      <c r="M167" s="484">
        <v>0</v>
      </c>
      <c r="N167" s="54"/>
      <c r="O167" s="54">
        <v>2</v>
      </c>
      <c r="P167" s="54">
        <v>0</v>
      </c>
      <c r="Q167" s="54"/>
      <c r="R167" s="922"/>
      <c r="S167" s="922"/>
      <c r="T167" s="54">
        <v>3</v>
      </c>
      <c r="U167" s="54"/>
      <c r="V167" s="54"/>
      <c r="W167" s="54"/>
      <c r="X167" s="54"/>
      <c r="Y167" s="54"/>
      <c r="Z167" s="54"/>
      <c r="AA167" s="54"/>
      <c r="AB167" s="54"/>
      <c r="AC167" s="813"/>
      <c r="AD167" s="484">
        <v>0</v>
      </c>
      <c r="AE167" s="54"/>
      <c r="AF167" s="54">
        <v>0</v>
      </c>
      <c r="AG167" s="54">
        <v>1</v>
      </c>
      <c r="AH167" s="54"/>
      <c r="AI167" s="922"/>
      <c r="AJ167" s="922"/>
      <c r="AK167" s="54">
        <v>1</v>
      </c>
      <c r="AL167" s="54"/>
      <c r="AM167" s="54"/>
      <c r="AN167" s="54"/>
      <c r="AO167" s="54"/>
      <c r="AP167" s="54"/>
      <c r="AQ167" s="54"/>
      <c r="AR167" s="54"/>
      <c r="AS167" s="54"/>
      <c r="AT167" s="813"/>
      <c r="AU167" s="48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</row>
    <row r="168" spans="1:62" ht="15.75">
      <c r="A168" s="8">
        <v>13</v>
      </c>
      <c r="B168" s="387" t="s">
        <v>599</v>
      </c>
      <c r="C168" s="385" t="s">
        <v>61</v>
      </c>
      <c r="D168" s="383"/>
      <c r="E168" s="60" t="s">
        <v>338</v>
      </c>
      <c r="F168" s="50">
        <f t="shared" si="42"/>
        <v>2.5714285714285716</v>
      </c>
      <c r="G168" s="49">
        <f t="shared" si="43"/>
        <v>7</v>
      </c>
      <c r="H168" s="49">
        <f t="shared" si="44"/>
        <v>13</v>
      </c>
      <c r="I168" s="49">
        <f t="shared" si="45"/>
        <v>5</v>
      </c>
      <c r="J168" s="51">
        <f t="shared" si="47"/>
        <v>18</v>
      </c>
      <c r="K168" s="52">
        <f t="shared" si="46"/>
        <v>0</v>
      </c>
      <c r="L168" s="812"/>
      <c r="M168" s="484">
        <v>1</v>
      </c>
      <c r="N168" s="54">
        <v>1</v>
      </c>
      <c r="O168" s="54">
        <v>2</v>
      </c>
      <c r="P168" s="54">
        <v>1</v>
      </c>
      <c r="Q168" s="54">
        <v>2</v>
      </c>
      <c r="R168" s="922"/>
      <c r="S168" s="922"/>
      <c r="T168" s="54">
        <v>3</v>
      </c>
      <c r="U168" s="54"/>
      <c r="V168" s="54">
        <v>3</v>
      </c>
      <c r="W168" s="54"/>
      <c r="X168" s="54"/>
      <c r="Y168" s="54"/>
      <c r="Z168" s="54"/>
      <c r="AA168" s="54"/>
      <c r="AB168" s="54"/>
      <c r="AC168" s="813"/>
      <c r="AD168" s="484">
        <v>1</v>
      </c>
      <c r="AE168" s="54">
        <v>1</v>
      </c>
      <c r="AF168" s="54">
        <v>1</v>
      </c>
      <c r="AG168" s="54">
        <v>1</v>
      </c>
      <c r="AH168" s="54">
        <v>0</v>
      </c>
      <c r="AI168" s="922"/>
      <c r="AJ168" s="922"/>
      <c r="AK168" s="54">
        <v>0</v>
      </c>
      <c r="AL168" s="54"/>
      <c r="AM168" s="54">
        <v>1</v>
      </c>
      <c r="AN168" s="54"/>
      <c r="AO168" s="54"/>
      <c r="AP168" s="54"/>
      <c r="AQ168" s="54"/>
      <c r="AR168" s="54"/>
      <c r="AS168" s="54"/>
      <c r="AT168" s="813"/>
      <c r="AU168" s="48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</row>
    <row r="169" spans="1:62" ht="15.75">
      <c r="A169" s="338"/>
      <c r="B169" s="387" t="s">
        <v>102</v>
      </c>
      <c r="C169" s="385" t="s">
        <v>226</v>
      </c>
      <c r="D169" s="383"/>
      <c r="E169" s="60" t="s">
        <v>338</v>
      </c>
      <c r="F169" s="50">
        <f t="shared" si="42"/>
        <v>4</v>
      </c>
      <c r="G169" s="49">
        <f t="shared" si="43"/>
        <v>5</v>
      </c>
      <c r="H169" s="49">
        <f t="shared" si="44"/>
        <v>7</v>
      </c>
      <c r="I169" s="49">
        <f t="shared" si="45"/>
        <v>13</v>
      </c>
      <c r="J169" s="51">
        <f t="shared" si="47"/>
        <v>20</v>
      </c>
      <c r="K169" s="52">
        <f t="shared" si="46"/>
        <v>0</v>
      </c>
      <c r="L169" s="812"/>
      <c r="M169" s="484">
        <v>1</v>
      </c>
      <c r="N169" s="54"/>
      <c r="O169" s="54">
        <v>0</v>
      </c>
      <c r="P169" s="54">
        <v>2</v>
      </c>
      <c r="Q169" s="54"/>
      <c r="R169" s="922"/>
      <c r="S169" s="922"/>
      <c r="T169" s="54">
        <v>3</v>
      </c>
      <c r="U169" s="54">
        <v>1</v>
      </c>
      <c r="V169" s="54"/>
      <c r="W169" s="54"/>
      <c r="X169" s="54"/>
      <c r="Y169" s="54"/>
      <c r="Z169" s="54"/>
      <c r="AA169" s="54"/>
      <c r="AB169" s="54"/>
      <c r="AC169" s="813"/>
      <c r="AD169" s="484">
        <v>1</v>
      </c>
      <c r="AE169" s="54"/>
      <c r="AF169" s="54">
        <v>2</v>
      </c>
      <c r="AG169" s="54">
        <v>2</v>
      </c>
      <c r="AH169" s="54"/>
      <c r="AI169" s="922"/>
      <c r="AJ169" s="922"/>
      <c r="AK169" s="54">
        <v>2</v>
      </c>
      <c r="AL169" s="54">
        <v>6</v>
      </c>
      <c r="AM169" s="54"/>
      <c r="AN169" s="54"/>
      <c r="AO169" s="54"/>
      <c r="AP169" s="54"/>
      <c r="AQ169" s="54"/>
      <c r="AR169" s="54"/>
      <c r="AS169" s="54"/>
      <c r="AT169" s="813"/>
      <c r="AU169" s="48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</row>
    <row r="170" spans="1:62" ht="15.75">
      <c r="A170" s="776"/>
      <c r="B170" s="777" t="s">
        <v>600</v>
      </c>
      <c r="C170" s="778" t="s">
        <v>22</v>
      </c>
      <c r="D170" s="779"/>
      <c r="E170" s="60" t="s">
        <v>338</v>
      </c>
      <c r="F170" s="780">
        <f t="shared" si="42"/>
        <v>3.3333333333333335</v>
      </c>
      <c r="G170" s="49">
        <f t="shared" si="43"/>
        <v>3</v>
      </c>
      <c r="H170" s="49">
        <f t="shared" si="44"/>
        <v>7</v>
      </c>
      <c r="I170" s="49">
        <f t="shared" si="45"/>
        <v>3</v>
      </c>
      <c r="J170" s="51">
        <f t="shared" si="47"/>
        <v>10</v>
      </c>
      <c r="K170" s="52">
        <f t="shared" si="46"/>
        <v>0</v>
      </c>
      <c r="L170" s="812"/>
      <c r="M170" s="484">
        <v>1</v>
      </c>
      <c r="N170" s="54"/>
      <c r="O170" s="54"/>
      <c r="P170" s="54"/>
      <c r="Q170" s="54"/>
      <c r="R170" s="922"/>
      <c r="S170" s="922"/>
      <c r="T170" s="54"/>
      <c r="U170" s="54">
        <v>2</v>
      </c>
      <c r="V170" s="54">
        <v>4</v>
      </c>
      <c r="W170" s="54"/>
      <c r="X170" s="54"/>
      <c r="Y170" s="54"/>
      <c r="Z170" s="54"/>
      <c r="AA170" s="54"/>
      <c r="AB170" s="54"/>
      <c r="AC170" s="813"/>
      <c r="AD170" s="484">
        <v>0</v>
      </c>
      <c r="AE170" s="54"/>
      <c r="AF170" s="54"/>
      <c r="AG170" s="54"/>
      <c r="AH170" s="54"/>
      <c r="AI170" s="922"/>
      <c r="AJ170" s="922"/>
      <c r="AK170" s="54"/>
      <c r="AL170" s="54">
        <v>2</v>
      </c>
      <c r="AM170" s="54">
        <v>1</v>
      </c>
      <c r="AN170" s="54"/>
      <c r="AO170" s="54"/>
      <c r="AP170" s="54"/>
      <c r="AQ170" s="54"/>
      <c r="AR170" s="54"/>
      <c r="AS170" s="54"/>
      <c r="AT170" s="813"/>
      <c r="AU170" s="48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</row>
    <row r="171" spans="1:62" ht="15.75">
      <c r="A171" s="78">
        <v>17</v>
      </c>
      <c r="B171" s="781" t="s">
        <v>601</v>
      </c>
      <c r="C171" s="782" t="s">
        <v>33</v>
      </c>
      <c r="D171" s="783"/>
      <c r="E171" s="60" t="s">
        <v>338</v>
      </c>
      <c r="F171" s="463">
        <f t="shared" si="42"/>
        <v>2.2857142857142856</v>
      </c>
      <c r="G171" s="60">
        <f t="shared" si="43"/>
        <v>7</v>
      </c>
      <c r="H171" s="49">
        <f t="shared" si="44"/>
        <v>9</v>
      </c>
      <c r="I171" s="49">
        <f t="shared" si="45"/>
        <v>7</v>
      </c>
      <c r="J171" s="51">
        <f t="shared" si="47"/>
        <v>16</v>
      </c>
      <c r="K171" s="52">
        <f t="shared" si="46"/>
        <v>0</v>
      </c>
      <c r="L171" s="812"/>
      <c r="M171" s="484">
        <v>1</v>
      </c>
      <c r="N171" s="54">
        <v>0</v>
      </c>
      <c r="O171" s="54">
        <v>2</v>
      </c>
      <c r="P171" s="54"/>
      <c r="Q171" s="54">
        <v>1</v>
      </c>
      <c r="R171" s="922"/>
      <c r="S171" s="922"/>
      <c r="T171" s="54">
        <v>1</v>
      </c>
      <c r="U171" s="54">
        <v>1</v>
      </c>
      <c r="V171" s="54">
        <v>3</v>
      </c>
      <c r="W171" s="54"/>
      <c r="X171" s="54"/>
      <c r="Y171" s="54"/>
      <c r="Z171" s="54"/>
      <c r="AA171" s="54"/>
      <c r="AB171" s="54"/>
      <c r="AC171" s="813"/>
      <c r="AD171" s="484">
        <v>1</v>
      </c>
      <c r="AE171" s="54">
        <v>0</v>
      </c>
      <c r="AF171" s="54">
        <v>1</v>
      </c>
      <c r="AG171" s="54"/>
      <c r="AH171" s="54">
        <v>0</v>
      </c>
      <c r="AI171" s="922"/>
      <c r="AJ171" s="922"/>
      <c r="AK171" s="54">
        <v>1</v>
      </c>
      <c r="AL171" s="54">
        <v>3</v>
      </c>
      <c r="AM171" s="54">
        <v>1</v>
      </c>
      <c r="AN171" s="54"/>
      <c r="AO171" s="54"/>
      <c r="AP171" s="54"/>
      <c r="AQ171" s="54"/>
      <c r="AR171" s="54"/>
      <c r="AS171" s="54"/>
      <c r="AT171" s="813"/>
      <c r="AU171" s="48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</row>
    <row r="172" spans="1:62" ht="16.5" thickBot="1">
      <c r="A172" s="159"/>
      <c r="B172" s="867" t="s">
        <v>602</v>
      </c>
      <c r="C172" s="868" t="s">
        <v>21</v>
      </c>
      <c r="D172" s="866"/>
      <c r="E172" s="60" t="s">
        <v>338</v>
      </c>
      <c r="F172" s="463">
        <f t="shared" si="42"/>
        <v>4.5</v>
      </c>
      <c r="G172" s="60">
        <f t="shared" si="43"/>
        <v>6</v>
      </c>
      <c r="H172" s="49">
        <f t="shared" si="44"/>
        <v>14</v>
      </c>
      <c r="I172" s="49">
        <f t="shared" si="45"/>
        <v>13</v>
      </c>
      <c r="J172" s="51">
        <f t="shared" si="47"/>
        <v>27</v>
      </c>
      <c r="K172" s="52">
        <f t="shared" si="46"/>
        <v>0</v>
      </c>
      <c r="L172" s="812"/>
      <c r="M172" s="484"/>
      <c r="N172" s="54">
        <v>2</v>
      </c>
      <c r="O172" s="54">
        <v>0</v>
      </c>
      <c r="P172" s="54">
        <v>3</v>
      </c>
      <c r="Q172" s="54"/>
      <c r="R172" s="922"/>
      <c r="S172" s="922"/>
      <c r="T172" s="54">
        <v>1</v>
      </c>
      <c r="U172" s="54">
        <v>8</v>
      </c>
      <c r="V172" s="54">
        <v>0</v>
      </c>
      <c r="W172" s="54"/>
      <c r="X172" s="54"/>
      <c r="Y172" s="54"/>
      <c r="Z172" s="54"/>
      <c r="AA172" s="54"/>
      <c r="AB172" s="54"/>
      <c r="AC172" s="813"/>
      <c r="AD172" s="484"/>
      <c r="AE172" s="54">
        <v>1</v>
      </c>
      <c r="AF172" s="54">
        <v>1</v>
      </c>
      <c r="AG172" s="54">
        <v>3</v>
      </c>
      <c r="AH172" s="54"/>
      <c r="AI172" s="922"/>
      <c r="AJ172" s="922"/>
      <c r="AK172" s="54">
        <v>1</v>
      </c>
      <c r="AL172" s="54">
        <v>2</v>
      </c>
      <c r="AM172" s="54">
        <v>5</v>
      </c>
      <c r="AN172" s="54"/>
      <c r="AO172" s="54"/>
      <c r="AP172" s="54"/>
      <c r="AQ172" s="54"/>
      <c r="AR172" s="54"/>
      <c r="AS172" s="54"/>
      <c r="AT172" s="813"/>
      <c r="AU172" s="48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</row>
    <row r="173" spans="1:62" ht="15.75">
      <c r="A173" s="159"/>
      <c r="B173" s="852" t="s">
        <v>597</v>
      </c>
      <c r="C173" s="853" t="s">
        <v>23</v>
      </c>
      <c r="D173" s="854"/>
      <c r="E173" s="60" t="s">
        <v>338</v>
      </c>
      <c r="F173" s="463">
        <f t="shared" si="42"/>
        <v>2</v>
      </c>
      <c r="G173" s="60">
        <f t="shared" si="43"/>
        <v>3</v>
      </c>
      <c r="H173" s="49">
        <f t="shared" si="44"/>
        <v>2</v>
      </c>
      <c r="I173" s="49">
        <f t="shared" si="45"/>
        <v>4</v>
      </c>
      <c r="J173" s="51">
        <f t="shared" si="47"/>
        <v>6</v>
      </c>
      <c r="K173" s="52">
        <f t="shared" si="46"/>
        <v>0</v>
      </c>
      <c r="L173" s="812"/>
      <c r="M173" s="484"/>
      <c r="N173" s="54">
        <v>1</v>
      </c>
      <c r="O173" s="54"/>
      <c r="P173" s="54"/>
      <c r="Q173" s="54">
        <v>1</v>
      </c>
      <c r="R173" s="922"/>
      <c r="S173" s="922"/>
      <c r="T173" s="54"/>
      <c r="U173" s="54"/>
      <c r="V173" s="54">
        <v>0</v>
      </c>
      <c r="W173" s="54"/>
      <c r="X173" s="54"/>
      <c r="Y173" s="54"/>
      <c r="Z173" s="54"/>
      <c r="AA173" s="54"/>
      <c r="AB173" s="54"/>
      <c r="AC173" s="813"/>
      <c r="AD173" s="484"/>
      <c r="AE173" s="54">
        <v>1</v>
      </c>
      <c r="AF173" s="54"/>
      <c r="AG173" s="54"/>
      <c r="AH173" s="54">
        <v>2</v>
      </c>
      <c r="AI173" s="922"/>
      <c r="AJ173" s="922"/>
      <c r="AK173" s="54"/>
      <c r="AL173" s="54"/>
      <c r="AM173" s="54">
        <v>1</v>
      </c>
      <c r="AN173" s="54"/>
      <c r="AO173" s="54"/>
      <c r="AP173" s="54"/>
      <c r="AQ173" s="54"/>
      <c r="AR173" s="54"/>
      <c r="AS173" s="54"/>
      <c r="AT173" s="813"/>
      <c r="AU173" s="48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</row>
    <row r="174" spans="1:62" ht="15.75">
      <c r="A174" s="159"/>
      <c r="B174" s="781" t="s">
        <v>672</v>
      </c>
      <c r="C174" s="782" t="s">
        <v>19</v>
      </c>
      <c r="D174" s="783"/>
      <c r="E174" s="60" t="s">
        <v>338</v>
      </c>
      <c r="F174" s="463">
        <f t="shared" si="42"/>
        <v>1</v>
      </c>
      <c r="G174" s="60">
        <f t="shared" si="43"/>
        <v>1</v>
      </c>
      <c r="H174" s="49">
        <f t="shared" si="44"/>
        <v>0</v>
      </c>
      <c r="I174" s="49">
        <f t="shared" si="45"/>
        <v>1</v>
      </c>
      <c r="J174" s="51">
        <f t="shared" si="47"/>
        <v>1</v>
      </c>
      <c r="K174" s="52">
        <f t="shared" si="46"/>
        <v>0</v>
      </c>
      <c r="L174" s="812"/>
      <c r="M174" s="484"/>
      <c r="N174" s="54"/>
      <c r="O174" s="54"/>
      <c r="P174" s="54">
        <v>0</v>
      </c>
      <c r="Q174" s="54"/>
      <c r="R174" s="922"/>
      <c r="S174" s="922"/>
      <c r="T174" s="54"/>
      <c r="U174" s="54"/>
      <c r="V174" s="54"/>
      <c r="W174" s="54"/>
      <c r="X174" s="54"/>
      <c r="Y174" s="54"/>
      <c r="Z174" s="54"/>
      <c r="AA174" s="54"/>
      <c r="AB174" s="54"/>
      <c r="AC174" s="813"/>
      <c r="AD174" s="484"/>
      <c r="AE174" s="54"/>
      <c r="AF174" s="54"/>
      <c r="AG174" s="54">
        <v>1</v>
      </c>
      <c r="AH174" s="54"/>
      <c r="AI174" s="922"/>
      <c r="AJ174" s="922"/>
      <c r="AK174" s="54"/>
      <c r="AL174" s="54"/>
      <c r="AM174" s="54"/>
      <c r="AN174" s="54"/>
      <c r="AO174" s="54"/>
      <c r="AP174" s="54"/>
      <c r="AQ174" s="54"/>
      <c r="AR174" s="54"/>
      <c r="AS174" s="54"/>
      <c r="AT174" s="813"/>
      <c r="AU174" s="48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</row>
    <row r="175" spans="1:62" ht="15.75">
      <c r="A175" s="159"/>
      <c r="B175" s="781" t="s">
        <v>749</v>
      </c>
      <c r="C175" s="782" t="s">
        <v>54</v>
      </c>
      <c r="D175" s="783"/>
      <c r="E175" s="60" t="s">
        <v>338</v>
      </c>
      <c r="F175" s="463">
        <f t="shared" si="42"/>
        <v>3</v>
      </c>
      <c r="G175" s="60">
        <f t="shared" si="43"/>
        <v>1</v>
      </c>
      <c r="H175" s="49">
        <f t="shared" si="44"/>
        <v>1</v>
      </c>
      <c r="I175" s="49">
        <f t="shared" si="45"/>
        <v>2</v>
      </c>
      <c r="J175" s="51">
        <f t="shared" si="47"/>
        <v>3</v>
      </c>
      <c r="K175" s="52">
        <f t="shared" si="46"/>
        <v>0</v>
      </c>
      <c r="L175" s="812"/>
      <c r="M175" s="484"/>
      <c r="N175" s="54"/>
      <c r="O175" s="54"/>
      <c r="P175" s="54"/>
      <c r="Q175" s="54"/>
      <c r="R175" s="922"/>
      <c r="S175" s="922"/>
      <c r="T175" s="54"/>
      <c r="U175" s="54"/>
      <c r="V175" s="54">
        <v>1</v>
      </c>
      <c r="W175" s="54"/>
      <c r="X175" s="54"/>
      <c r="Y175" s="54"/>
      <c r="Z175" s="54"/>
      <c r="AA175" s="54"/>
      <c r="AB175" s="54"/>
      <c r="AC175" s="813"/>
      <c r="AD175" s="484"/>
      <c r="AE175" s="54"/>
      <c r="AF175" s="54"/>
      <c r="AG175" s="54"/>
      <c r="AH175" s="54"/>
      <c r="AI175" s="922"/>
      <c r="AJ175" s="922"/>
      <c r="AK175" s="54"/>
      <c r="AL175" s="54"/>
      <c r="AM175" s="54">
        <v>2</v>
      </c>
      <c r="AN175" s="54"/>
      <c r="AO175" s="54"/>
      <c r="AP175" s="54"/>
      <c r="AQ175" s="54"/>
      <c r="AR175" s="54"/>
      <c r="AS175" s="54"/>
      <c r="AT175" s="813"/>
      <c r="AU175" s="48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</row>
    <row r="176" spans="1:62" ht="15.75">
      <c r="A176" s="159"/>
      <c r="B176" s="781"/>
      <c r="C176" s="782"/>
      <c r="D176" s="783"/>
      <c r="E176" s="60" t="s">
        <v>338</v>
      </c>
      <c r="F176" s="463" t="e">
        <f t="shared" si="42"/>
        <v>#DIV/0!</v>
      </c>
      <c r="G176" s="60">
        <f t="shared" si="43"/>
        <v>0</v>
      </c>
      <c r="H176" s="49">
        <f t="shared" si="44"/>
        <v>0</v>
      </c>
      <c r="I176" s="49">
        <f t="shared" si="45"/>
        <v>0</v>
      </c>
      <c r="J176" s="51">
        <f t="shared" si="47"/>
        <v>0</v>
      </c>
      <c r="K176" s="52">
        <f t="shared" si="46"/>
        <v>0</v>
      </c>
      <c r="L176" s="812"/>
      <c r="M176" s="484"/>
      <c r="N176" s="54"/>
      <c r="O176" s="54"/>
      <c r="P176" s="54"/>
      <c r="Q176" s="54"/>
      <c r="R176" s="922"/>
      <c r="S176" s="922"/>
      <c r="T176" s="54"/>
      <c r="U176" s="54"/>
      <c r="V176" s="54"/>
      <c r="W176" s="54"/>
      <c r="X176" s="54"/>
      <c r="Y176" s="54"/>
      <c r="Z176" s="54"/>
      <c r="AA176" s="54"/>
      <c r="AB176" s="54"/>
      <c r="AC176" s="813"/>
      <c r="AD176" s="484"/>
      <c r="AE176" s="54"/>
      <c r="AF176" s="54"/>
      <c r="AG176" s="54"/>
      <c r="AH176" s="54"/>
      <c r="AI176" s="922"/>
      <c r="AJ176" s="922"/>
      <c r="AK176" s="54"/>
      <c r="AL176" s="54"/>
      <c r="AM176" s="54"/>
      <c r="AN176" s="54"/>
      <c r="AO176" s="54"/>
      <c r="AP176" s="54"/>
      <c r="AQ176" s="54"/>
      <c r="AR176" s="54"/>
      <c r="AS176" s="54"/>
      <c r="AT176" s="813"/>
      <c r="AU176" s="484"/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4"/>
      <c r="BJ176" s="54"/>
    </row>
    <row r="177" spans="1:62" ht="15.75">
      <c r="A177" s="159"/>
      <c r="B177" s="781"/>
      <c r="C177" s="782"/>
      <c r="D177" s="783"/>
      <c r="E177" s="60" t="s">
        <v>338</v>
      </c>
      <c r="F177" s="463" t="e">
        <f t="shared" si="42"/>
        <v>#DIV/0!</v>
      </c>
      <c r="G177" s="60">
        <f t="shared" si="43"/>
        <v>0</v>
      </c>
      <c r="H177" s="49">
        <f t="shared" si="44"/>
        <v>0</v>
      </c>
      <c r="I177" s="49">
        <f t="shared" si="45"/>
        <v>0</v>
      </c>
      <c r="J177" s="51">
        <f t="shared" si="47"/>
        <v>0</v>
      </c>
      <c r="K177" s="52">
        <f t="shared" si="46"/>
        <v>0</v>
      </c>
      <c r="L177" s="812"/>
      <c r="M177" s="484"/>
      <c r="N177" s="54"/>
      <c r="O177" s="54"/>
      <c r="P177" s="54"/>
      <c r="Q177" s="54"/>
      <c r="R177" s="922"/>
      <c r="S177" s="922"/>
      <c r="T177" s="54"/>
      <c r="U177" s="54"/>
      <c r="V177" s="54"/>
      <c r="W177" s="54"/>
      <c r="X177" s="54"/>
      <c r="Y177" s="54"/>
      <c r="Z177" s="54"/>
      <c r="AA177" s="54"/>
      <c r="AB177" s="54"/>
      <c r="AC177" s="813"/>
      <c r="AD177" s="484"/>
      <c r="AE177" s="54"/>
      <c r="AF177" s="54"/>
      <c r="AG177" s="54"/>
      <c r="AH177" s="54"/>
      <c r="AI177" s="922"/>
      <c r="AJ177" s="922"/>
      <c r="AK177" s="54"/>
      <c r="AL177" s="54"/>
      <c r="AM177" s="54"/>
      <c r="AN177" s="54"/>
      <c r="AO177" s="54"/>
      <c r="AP177" s="54"/>
      <c r="AQ177" s="54"/>
      <c r="AR177" s="54"/>
      <c r="AS177" s="54"/>
      <c r="AT177" s="813"/>
      <c r="AU177" s="484"/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4"/>
      <c r="BJ177" s="54"/>
    </row>
    <row r="178" spans="1:62" ht="15.75">
      <c r="A178" s="159"/>
      <c r="B178" s="781"/>
      <c r="C178" s="782"/>
      <c r="D178" s="783"/>
      <c r="E178" s="60" t="s">
        <v>338</v>
      </c>
      <c r="F178" s="463" t="e">
        <f t="shared" si="42"/>
        <v>#DIV/0!</v>
      </c>
      <c r="G178" s="60">
        <f t="shared" si="43"/>
        <v>0</v>
      </c>
      <c r="H178" s="49">
        <f t="shared" si="44"/>
        <v>0</v>
      </c>
      <c r="I178" s="49">
        <f t="shared" si="45"/>
        <v>0</v>
      </c>
      <c r="J178" s="51">
        <f t="shared" si="47"/>
        <v>0</v>
      </c>
      <c r="K178" s="52">
        <f t="shared" si="46"/>
        <v>0</v>
      </c>
      <c r="L178" s="812"/>
      <c r="M178" s="484"/>
      <c r="N178" s="54"/>
      <c r="O178" s="54"/>
      <c r="P178" s="54"/>
      <c r="Q178" s="54"/>
      <c r="R178" s="922"/>
      <c r="S178" s="922"/>
      <c r="T178" s="54"/>
      <c r="U178" s="54"/>
      <c r="V178" s="54"/>
      <c r="W178" s="54"/>
      <c r="X178" s="54"/>
      <c r="Y178" s="54"/>
      <c r="Z178" s="54"/>
      <c r="AA178" s="54"/>
      <c r="AB178" s="54"/>
      <c r="AC178" s="813"/>
      <c r="AD178" s="484"/>
      <c r="AE178" s="54"/>
      <c r="AF178" s="54"/>
      <c r="AG178" s="54"/>
      <c r="AH178" s="54"/>
      <c r="AI178" s="922"/>
      <c r="AJ178" s="922"/>
      <c r="AK178" s="54"/>
      <c r="AL178" s="54"/>
      <c r="AM178" s="54"/>
      <c r="AN178" s="54"/>
      <c r="AO178" s="54"/>
      <c r="AP178" s="54"/>
      <c r="AQ178" s="54"/>
      <c r="AR178" s="54"/>
      <c r="AS178" s="54"/>
      <c r="AT178" s="813"/>
      <c r="AU178" s="484"/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4"/>
      <c r="BJ178" s="54"/>
    </row>
    <row r="179" spans="1:62" ht="15.75">
      <c r="A179" s="159"/>
      <c r="B179" s="781" t="s">
        <v>676</v>
      </c>
      <c r="C179" s="782" t="s">
        <v>17</v>
      </c>
      <c r="D179" s="783"/>
      <c r="E179" s="60" t="s">
        <v>677</v>
      </c>
      <c r="F179" s="463">
        <f t="shared" si="42"/>
        <v>1</v>
      </c>
      <c r="G179" s="60">
        <f t="shared" si="43"/>
        <v>1</v>
      </c>
      <c r="H179" s="49">
        <f t="shared" si="44"/>
        <v>0</v>
      </c>
      <c r="I179" s="49">
        <f t="shared" si="45"/>
        <v>1</v>
      </c>
      <c r="J179" s="51">
        <f t="shared" si="47"/>
        <v>1</v>
      </c>
      <c r="K179" s="52">
        <f t="shared" si="46"/>
        <v>0</v>
      </c>
      <c r="L179" s="812"/>
      <c r="M179" s="484"/>
      <c r="N179" s="54"/>
      <c r="O179" s="54"/>
      <c r="P179" s="54"/>
      <c r="Q179" s="54">
        <v>0</v>
      </c>
      <c r="R179" s="922"/>
      <c r="S179" s="922"/>
      <c r="T179" s="54"/>
      <c r="U179" s="54"/>
      <c r="V179" s="54"/>
      <c r="W179" s="54"/>
      <c r="X179" s="54"/>
      <c r="Y179" s="54"/>
      <c r="Z179" s="54"/>
      <c r="AA179" s="54"/>
      <c r="AB179" s="54"/>
      <c r="AC179" s="813"/>
      <c r="AD179" s="484"/>
      <c r="AE179" s="54"/>
      <c r="AF179" s="54"/>
      <c r="AG179" s="54"/>
      <c r="AH179" s="54">
        <v>1</v>
      </c>
      <c r="AI179" s="922"/>
      <c r="AJ179" s="922"/>
      <c r="AK179" s="54"/>
      <c r="AL179" s="54"/>
      <c r="AM179" s="54"/>
      <c r="AN179" s="54"/>
      <c r="AO179" s="54"/>
      <c r="AP179" s="54"/>
      <c r="AQ179" s="54"/>
      <c r="AR179" s="54"/>
      <c r="AS179" s="54"/>
      <c r="AT179" s="813"/>
      <c r="AU179" s="484"/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54"/>
      <c r="BG179" s="54"/>
      <c r="BH179" s="54"/>
      <c r="BI179" s="54"/>
      <c r="BJ179" s="54"/>
    </row>
    <row r="180" spans="1:62" ht="15.75">
      <c r="A180" s="159"/>
      <c r="B180" s="781" t="s">
        <v>678</v>
      </c>
      <c r="C180" s="782" t="s">
        <v>22</v>
      </c>
      <c r="D180" s="783"/>
      <c r="E180" s="60" t="s">
        <v>677</v>
      </c>
      <c r="F180" s="463">
        <f t="shared" si="42"/>
        <v>2</v>
      </c>
      <c r="G180" s="60">
        <f t="shared" si="43"/>
        <v>1</v>
      </c>
      <c r="H180" s="49">
        <f t="shared" si="44"/>
        <v>2</v>
      </c>
      <c r="I180" s="49">
        <f t="shared" si="45"/>
        <v>0</v>
      </c>
      <c r="J180" s="51">
        <f t="shared" si="47"/>
        <v>2</v>
      </c>
      <c r="K180" s="52">
        <f t="shared" si="46"/>
        <v>0</v>
      </c>
      <c r="L180" s="812"/>
      <c r="M180" s="484"/>
      <c r="N180" s="54"/>
      <c r="O180" s="54"/>
      <c r="P180" s="54"/>
      <c r="Q180" s="54">
        <v>2</v>
      </c>
      <c r="R180" s="922"/>
      <c r="S180" s="922"/>
      <c r="T180" s="54"/>
      <c r="U180" s="54"/>
      <c r="V180" s="54"/>
      <c r="W180" s="54"/>
      <c r="X180" s="54"/>
      <c r="Y180" s="54"/>
      <c r="Z180" s="54"/>
      <c r="AA180" s="54"/>
      <c r="AB180" s="54"/>
      <c r="AC180" s="813"/>
      <c r="AD180" s="484"/>
      <c r="AE180" s="54"/>
      <c r="AF180" s="54"/>
      <c r="AG180" s="54"/>
      <c r="AH180" s="54">
        <v>0</v>
      </c>
      <c r="AI180" s="922"/>
      <c r="AJ180" s="922"/>
      <c r="AK180" s="54"/>
      <c r="AL180" s="54"/>
      <c r="AM180" s="54"/>
      <c r="AN180" s="54"/>
      <c r="AO180" s="54"/>
      <c r="AP180" s="54"/>
      <c r="AQ180" s="54"/>
      <c r="AR180" s="54"/>
      <c r="AS180" s="54"/>
      <c r="AT180" s="813"/>
      <c r="AU180" s="48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4"/>
      <c r="BJ180" s="54"/>
    </row>
    <row r="181" spans="1:62" ht="15.75">
      <c r="A181" s="159"/>
      <c r="B181" s="784"/>
      <c r="C181" s="785"/>
      <c r="D181" s="783"/>
      <c r="E181" s="60" t="s">
        <v>338</v>
      </c>
      <c r="F181" s="463" t="e">
        <f t="shared" si="42"/>
        <v>#DIV/0!</v>
      </c>
      <c r="G181" s="60">
        <f t="shared" si="43"/>
        <v>0</v>
      </c>
      <c r="H181" s="49">
        <f t="shared" si="44"/>
        <v>0</v>
      </c>
      <c r="I181" s="49">
        <f t="shared" si="45"/>
        <v>0</v>
      </c>
      <c r="J181" s="51">
        <f t="shared" si="47"/>
        <v>0</v>
      </c>
      <c r="K181" s="52">
        <f t="shared" si="46"/>
        <v>0</v>
      </c>
      <c r="L181" s="812"/>
      <c r="M181" s="484"/>
      <c r="N181" s="54"/>
      <c r="O181" s="54"/>
      <c r="P181" s="54"/>
      <c r="Q181" s="54"/>
      <c r="R181" s="922"/>
      <c r="S181" s="922"/>
      <c r="T181" s="54"/>
      <c r="U181" s="54"/>
      <c r="V181" s="54"/>
      <c r="W181" s="54"/>
      <c r="X181" s="54"/>
      <c r="Y181" s="54"/>
      <c r="Z181" s="54"/>
      <c r="AA181" s="54"/>
      <c r="AB181" s="54"/>
      <c r="AC181" s="813"/>
      <c r="AD181" s="484"/>
      <c r="AE181" s="54"/>
      <c r="AF181" s="54"/>
      <c r="AG181" s="54"/>
      <c r="AH181" s="54"/>
      <c r="AI181" s="922"/>
      <c r="AJ181" s="922"/>
      <c r="AK181" s="54"/>
      <c r="AL181" s="54"/>
      <c r="AM181" s="54"/>
      <c r="AN181" s="54"/>
      <c r="AO181" s="54"/>
      <c r="AP181" s="54"/>
      <c r="AQ181" s="54"/>
      <c r="AR181" s="54"/>
      <c r="AS181" s="54"/>
      <c r="AT181" s="813"/>
      <c r="AU181" s="484"/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  <c r="BH181" s="54"/>
      <c r="BI181" s="54"/>
      <c r="BJ181" s="54"/>
    </row>
    <row r="182" spans="1:62" ht="15.75">
      <c r="A182" s="771"/>
      <c r="B182" s="364" t="s">
        <v>158</v>
      </c>
      <c r="C182" s="364" t="s">
        <v>28</v>
      </c>
      <c r="D182" s="885"/>
      <c r="E182" s="60" t="s">
        <v>673</v>
      </c>
      <c r="F182" s="775">
        <f t="shared" si="42"/>
        <v>20</v>
      </c>
      <c r="G182" s="60">
        <f t="shared" si="43"/>
        <v>1</v>
      </c>
      <c r="H182" s="49">
        <f t="shared" si="44"/>
        <v>20</v>
      </c>
      <c r="I182" s="49">
        <f t="shared" si="45"/>
        <v>0</v>
      </c>
      <c r="J182" s="51">
        <f t="shared" si="47"/>
        <v>20</v>
      </c>
      <c r="K182" s="52">
        <f t="shared" si="46"/>
        <v>0</v>
      </c>
      <c r="L182" s="812"/>
      <c r="M182" s="484"/>
      <c r="N182" s="54"/>
      <c r="O182" s="54"/>
      <c r="P182" s="54">
        <v>20</v>
      </c>
      <c r="Q182" s="54"/>
      <c r="R182" s="922"/>
      <c r="S182" s="922"/>
      <c r="T182" s="54"/>
      <c r="U182" s="54"/>
      <c r="V182" s="54"/>
      <c r="W182" s="54"/>
      <c r="X182" s="54"/>
      <c r="Y182" s="54"/>
      <c r="Z182" s="54"/>
      <c r="AA182" s="54"/>
      <c r="AB182" s="54"/>
      <c r="AC182" s="813"/>
      <c r="AD182" s="484"/>
      <c r="AE182" s="54"/>
      <c r="AF182" s="54"/>
      <c r="AG182" s="54"/>
      <c r="AH182" s="54"/>
      <c r="AI182" s="922"/>
      <c r="AJ182" s="922"/>
      <c r="AK182" s="54"/>
      <c r="AL182" s="54"/>
      <c r="AM182" s="54"/>
      <c r="AN182" s="54"/>
      <c r="AO182" s="54"/>
      <c r="AP182" s="54"/>
      <c r="AQ182" s="54"/>
      <c r="AR182" s="54"/>
      <c r="AS182" s="54"/>
      <c r="AT182" s="813"/>
      <c r="AU182" s="484"/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4"/>
      <c r="BJ182" s="54"/>
    </row>
    <row r="183" spans="1:62" ht="16.5" thickBot="1">
      <c r="A183" s="151"/>
      <c r="B183" s="364" t="s">
        <v>603</v>
      </c>
      <c r="C183" s="364" t="s">
        <v>21</v>
      </c>
      <c r="D183" s="361"/>
      <c r="E183" s="57" t="s">
        <v>604</v>
      </c>
      <c r="F183" s="50">
        <f t="shared" si="42"/>
        <v>8.857142857142858</v>
      </c>
      <c r="G183" s="60">
        <f t="shared" si="43"/>
        <v>7</v>
      </c>
      <c r="H183" s="49">
        <f t="shared" si="44"/>
        <v>62</v>
      </c>
      <c r="I183" s="49">
        <f t="shared" si="45"/>
        <v>0</v>
      </c>
      <c r="J183" s="51">
        <f t="shared" si="47"/>
        <v>62</v>
      </c>
      <c r="K183" s="52">
        <f t="shared" si="46"/>
        <v>0</v>
      </c>
      <c r="L183" s="812"/>
      <c r="M183" s="484">
        <v>12</v>
      </c>
      <c r="N183" s="54">
        <v>12</v>
      </c>
      <c r="O183" s="54">
        <v>12</v>
      </c>
      <c r="P183" s="54"/>
      <c r="Q183" s="54">
        <v>7</v>
      </c>
      <c r="R183" s="922"/>
      <c r="S183" s="922"/>
      <c r="T183" s="54">
        <v>4</v>
      </c>
      <c r="U183" s="54">
        <v>9</v>
      </c>
      <c r="V183" s="54">
        <v>6</v>
      </c>
      <c r="W183" s="54"/>
      <c r="X183" s="54"/>
      <c r="Y183" s="54"/>
      <c r="Z183" s="54"/>
      <c r="AA183" s="54"/>
      <c r="AB183" s="54"/>
      <c r="AC183" s="813"/>
      <c r="AD183" s="484"/>
      <c r="AE183" s="54"/>
      <c r="AF183" s="54"/>
      <c r="AG183" s="54"/>
      <c r="AH183" s="54"/>
      <c r="AI183" s="922"/>
      <c r="AJ183" s="922"/>
      <c r="AK183" s="54"/>
      <c r="AL183" s="54"/>
      <c r="AM183" s="54"/>
      <c r="AN183" s="54"/>
      <c r="AO183" s="54"/>
      <c r="AP183" s="54"/>
      <c r="AQ183" s="54"/>
      <c r="AR183" s="54"/>
      <c r="AS183" s="54"/>
      <c r="AT183" s="813"/>
      <c r="AU183" s="484"/>
      <c r="AV183" s="54"/>
      <c r="AW183" s="54"/>
      <c r="AX183" s="54"/>
      <c r="AY183" s="54"/>
      <c r="AZ183" s="54"/>
      <c r="BA183" s="54"/>
      <c r="BB183" s="54"/>
      <c r="BC183" s="54"/>
      <c r="BD183" s="54"/>
      <c r="BE183" s="54"/>
      <c r="BF183" s="54"/>
      <c r="BG183" s="54"/>
      <c r="BH183" s="54"/>
      <c r="BI183" s="54"/>
      <c r="BJ183" s="54"/>
    </row>
    <row r="184" spans="1:62" ht="16.5" thickBot="1">
      <c r="A184" s="152"/>
      <c r="B184" s="165"/>
      <c r="C184" s="165"/>
      <c r="D184" s="100"/>
      <c r="E184" s="44" t="s">
        <v>605</v>
      </c>
      <c r="F184" s="141"/>
      <c r="G184" s="464">
        <f>COUNT(M184:AB184)</f>
        <v>10</v>
      </c>
      <c r="H184" s="147">
        <f>SUM(M184:AB184)</f>
        <v>32</v>
      </c>
      <c r="I184" s="44"/>
      <c r="J184" s="142"/>
      <c r="K184" s="143"/>
      <c r="L184" s="812"/>
      <c r="M184" s="144">
        <v>2</v>
      </c>
      <c r="N184" s="145">
        <v>2</v>
      </c>
      <c r="O184" s="146">
        <v>6</v>
      </c>
      <c r="P184" s="462">
        <v>0</v>
      </c>
      <c r="Q184" s="146">
        <v>8</v>
      </c>
      <c r="R184" s="925">
        <v>0</v>
      </c>
      <c r="S184" s="999">
        <v>0</v>
      </c>
      <c r="T184" s="145">
        <v>2</v>
      </c>
      <c r="U184" s="475">
        <v>4</v>
      </c>
      <c r="V184" s="145">
        <v>8</v>
      </c>
      <c r="W184" s="145"/>
      <c r="X184" s="145"/>
      <c r="Y184" s="145"/>
      <c r="Z184" s="145"/>
      <c r="AA184" s="475"/>
      <c r="AB184" s="475"/>
      <c r="AC184" s="813"/>
      <c r="AD184" s="484"/>
      <c r="AE184" s="54"/>
      <c r="AF184" s="54"/>
      <c r="AG184" s="54"/>
      <c r="AH184" s="54"/>
      <c r="AI184" s="922"/>
      <c r="AJ184" s="922"/>
      <c r="AK184" s="54"/>
      <c r="AL184" s="54"/>
      <c r="AM184" s="54"/>
      <c r="AN184" s="54"/>
      <c r="AO184" s="54"/>
      <c r="AP184" s="54"/>
      <c r="AQ184" s="54"/>
      <c r="AR184" s="54"/>
      <c r="AS184" s="54"/>
      <c r="AT184" s="813"/>
      <c r="AU184" s="484"/>
      <c r="AV184" s="54"/>
      <c r="AW184" s="54"/>
      <c r="AX184" s="54"/>
      <c r="AY184" s="54"/>
      <c r="AZ184" s="54"/>
      <c r="BA184" s="54"/>
      <c r="BB184" s="54"/>
      <c r="BC184" s="54"/>
      <c r="BD184" s="54"/>
      <c r="BE184" s="54"/>
      <c r="BF184" s="54"/>
      <c r="BG184" s="54"/>
      <c r="BH184" s="54"/>
      <c r="BI184" s="54"/>
      <c r="BJ184" s="54"/>
    </row>
    <row r="186" spans="1:62" ht="15.75">
      <c r="A186" s="149" t="s">
        <v>212</v>
      </c>
      <c r="B186" s="40"/>
      <c r="C186" s="40"/>
      <c r="D186" s="41"/>
      <c r="E186" s="42"/>
      <c r="F186" s="43"/>
      <c r="G186" s="40"/>
      <c r="H186" s="40"/>
      <c r="I186" s="40"/>
      <c r="J186" s="40"/>
      <c r="K186" s="40"/>
      <c r="L186" s="40"/>
      <c r="M186" s="40"/>
      <c r="N186" s="40"/>
      <c r="O186" s="40"/>
      <c r="P186" s="40" t="s">
        <v>7</v>
      </c>
      <c r="Q186" s="40" t="s">
        <v>81</v>
      </c>
      <c r="R186" s="40" t="s">
        <v>82</v>
      </c>
      <c r="S186" s="40" t="s">
        <v>83</v>
      </c>
      <c r="T186" s="40"/>
      <c r="U186" s="40"/>
      <c r="V186" s="40"/>
      <c r="W186" s="40"/>
      <c r="X186" s="40"/>
      <c r="Y186" s="40"/>
      <c r="Z186" s="40"/>
      <c r="AA186" s="40"/>
      <c r="AB186" s="483"/>
      <c r="AC186" s="812"/>
      <c r="AD186" s="42"/>
      <c r="AE186" s="42"/>
      <c r="AF186" s="42"/>
      <c r="AG186" s="42"/>
      <c r="AH186" s="42"/>
      <c r="AI186" s="42" t="s">
        <v>11</v>
      </c>
      <c r="AJ186" s="42" t="s">
        <v>84</v>
      </c>
      <c r="AK186" s="42" t="s">
        <v>85</v>
      </c>
      <c r="AL186" s="42" t="s">
        <v>84</v>
      </c>
      <c r="AM186" s="42" t="s">
        <v>86</v>
      </c>
      <c r="AN186" s="44" t="s">
        <v>87</v>
      </c>
      <c r="AO186" s="44" t="s">
        <v>88</v>
      </c>
      <c r="AP186" s="44" t="s">
        <v>89</v>
      </c>
      <c r="AQ186" s="44" t="s">
        <v>87</v>
      </c>
      <c r="AR186" s="44"/>
      <c r="AS186" s="44"/>
      <c r="AT186" s="813"/>
      <c r="AU186" s="40"/>
      <c r="AV186" s="40"/>
      <c r="AW186" s="40" t="s">
        <v>90</v>
      </c>
      <c r="AX186" s="40" t="s">
        <v>91</v>
      </c>
      <c r="AY186" s="40" t="s">
        <v>87</v>
      </c>
      <c r="AZ186" s="40" t="s">
        <v>84</v>
      </c>
      <c r="BA186" s="40" t="s">
        <v>86</v>
      </c>
      <c r="BB186" s="40" t="s">
        <v>83</v>
      </c>
      <c r="BC186" s="40"/>
      <c r="BD186" s="40"/>
      <c r="BE186" s="40"/>
      <c r="BF186" s="40"/>
      <c r="BG186" s="40"/>
      <c r="BH186" s="40"/>
      <c r="BI186" s="40"/>
      <c r="BJ186" s="40"/>
    </row>
    <row r="187" spans="1:62" ht="15">
      <c r="A187" s="150"/>
      <c r="B187" s="58" t="s">
        <v>38</v>
      </c>
      <c r="C187" s="58" t="s">
        <v>39</v>
      </c>
      <c r="D187" s="59" t="s">
        <v>92</v>
      </c>
      <c r="E187" s="45" t="s">
        <v>93</v>
      </c>
      <c r="F187" s="46" t="s">
        <v>100</v>
      </c>
      <c r="G187" s="45" t="s">
        <v>94</v>
      </c>
      <c r="H187" s="45" t="s">
        <v>95</v>
      </c>
      <c r="I187" s="45" t="s">
        <v>96</v>
      </c>
      <c r="J187" s="45" t="s">
        <v>105</v>
      </c>
      <c r="K187" s="47" t="s">
        <v>97</v>
      </c>
      <c r="L187" s="814"/>
      <c r="M187" s="815">
        <v>1</v>
      </c>
      <c r="N187" s="816">
        <v>2</v>
      </c>
      <c r="O187" s="816">
        <v>3</v>
      </c>
      <c r="P187" s="816">
        <v>4</v>
      </c>
      <c r="Q187" s="816">
        <v>5</v>
      </c>
      <c r="R187" s="816">
        <v>6</v>
      </c>
      <c r="S187" s="816">
        <v>7</v>
      </c>
      <c r="T187" s="816">
        <v>8</v>
      </c>
      <c r="U187" s="816">
        <v>9</v>
      </c>
      <c r="V187" s="816">
        <v>10</v>
      </c>
      <c r="W187" s="816">
        <v>11</v>
      </c>
      <c r="X187" s="816">
        <v>12</v>
      </c>
      <c r="Y187" s="816">
        <v>13</v>
      </c>
      <c r="Z187" s="816">
        <v>14</v>
      </c>
      <c r="AA187" s="816">
        <v>15</v>
      </c>
      <c r="AB187" s="816">
        <v>16</v>
      </c>
      <c r="AC187" s="817"/>
      <c r="AD187" s="815">
        <v>1</v>
      </c>
      <c r="AE187" s="816">
        <v>2</v>
      </c>
      <c r="AF187" s="816">
        <v>3</v>
      </c>
      <c r="AG187" s="816">
        <v>4</v>
      </c>
      <c r="AH187" s="816">
        <v>5</v>
      </c>
      <c r="AI187" s="816">
        <v>6</v>
      </c>
      <c r="AJ187" s="816">
        <v>7</v>
      </c>
      <c r="AK187" s="816">
        <v>8</v>
      </c>
      <c r="AL187" s="816">
        <v>9</v>
      </c>
      <c r="AM187" s="816">
        <v>10</v>
      </c>
      <c r="AN187" s="816">
        <v>11</v>
      </c>
      <c r="AO187" s="816">
        <v>12</v>
      </c>
      <c r="AP187" s="816">
        <v>13</v>
      </c>
      <c r="AQ187" s="816">
        <v>14</v>
      </c>
      <c r="AR187" s="816">
        <v>15</v>
      </c>
      <c r="AS187" s="816">
        <v>16</v>
      </c>
      <c r="AT187" s="818"/>
      <c r="AU187" s="815">
        <v>1</v>
      </c>
      <c r="AV187" s="816">
        <v>2</v>
      </c>
      <c r="AW187" s="816">
        <v>3</v>
      </c>
      <c r="AX187" s="816">
        <v>4</v>
      </c>
      <c r="AY187" s="816">
        <v>5</v>
      </c>
      <c r="AZ187" s="816">
        <v>6</v>
      </c>
      <c r="BA187" s="816">
        <v>7</v>
      </c>
      <c r="BB187" s="816">
        <v>8</v>
      </c>
      <c r="BC187" s="816">
        <v>9</v>
      </c>
      <c r="BD187" s="816">
        <v>10</v>
      </c>
      <c r="BE187" s="816">
        <v>11</v>
      </c>
      <c r="BF187" s="816">
        <v>12</v>
      </c>
      <c r="BG187" s="816">
        <v>13</v>
      </c>
      <c r="BH187" s="816">
        <v>14</v>
      </c>
      <c r="BI187" s="816">
        <v>15</v>
      </c>
      <c r="BJ187" s="816">
        <v>16</v>
      </c>
    </row>
    <row r="188" spans="1:62" ht="15.75">
      <c r="A188" s="410">
        <v>5</v>
      </c>
      <c r="B188" s="411" t="s">
        <v>101</v>
      </c>
      <c r="C188" s="841" t="s">
        <v>57</v>
      </c>
      <c r="D188" s="842">
        <v>710301</v>
      </c>
      <c r="E188" s="60" t="s">
        <v>607</v>
      </c>
      <c r="F188" s="50">
        <f aca="true" t="shared" si="48" ref="F188:F207">J188/G188</f>
        <v>2.7142857142857144</v>
      </c>
      <c r="G188" s="49">
        <f aca="true" t="shared" si="49" ref="G188:G207">COUNT(M188:AB188)</f>
        <v>7</v>
      </c>
      <c r="H188" s="49">
        <f aca="true" t="shared" si="50" ref="H188:H207">SUM(M188:AB188)</f>
        <v>9</v>
      </c>
      <c r="I188" s="49">
        <f aca="true" t="shared" si="51" ref="I188:I207">SUM(AD188:AT188)</f>
        <v>10</v>
      </c>
      <c r="J188" s="51">
        <f>SUM(H188:I188)</f>
        <v>19</v>
      </c>
      <c r="K188" s="52">
        <f aca="true" t="shared" si="52" ref="K188:K207">SUM(AU188:BJ188)</f>
        <v>0</v>
      </c>
      <c r="L188" s="812"/>
      <c r="M188" s="484">
        <v>3</v>
      </c>
      <c r="N188" s="54">
        <v>1</v>
      </c>
      <c r="O188" s="54">
        <v>3</v>
      </c>
      <c r="P188" s="54"/>
      <c r="Q188" s="54">
        <v>0</v>
      </c>
      <c r="R188" s="54">
        <v>1</v>
      </c>
      <c r="S188" s="54">
        <v>1</v>
      </c>
      <c r="T188" s="54"/>
      <c r="U188" s="54">
        <v>0</v>
      </c>
      <c r="V188" s="54"/>
      <c r="W188" s="54"/>
      <c r="X188" s="54"/>
      <c r="Y188" s="54"/>
      <c r="Z188" s="54"/>
      <c r="AA188" s="54"/>
      <c r="AB188" s="54"/>
      <c r="AC188" s="813"/>
      <c r="AD188" s="484">
        <v>5</v>
      </c>
      <c r="AE188" s="54">
        <v>0</v>
      </c>
      <c r="AF188" s="54">
        <v>5</v>
      </c>
      <c r="AG188" s="54"/>
      <c r="AH188" s="54">
        <v>0</v>
      </c>
      <c r="AI188" s="54">
        <v>0</v>
      </c>
      <c r="AJ188" s="54"/>
      <c r="AK188" s="54"/>
      <c r="AL188" s="54">
        <v>0</v>
      </c>
      <c r="AM188" s="54"/>
      <c r="AN188" s="54"/>
      <c r="AO188" s="54"/>
      <c r="AP188" s="54"/>
      <c r="AQ188" s="54"/>
      <c r="AR188" s="54"/>
      <c r="AS188" s="54"/>
      <c r="AT188" s="813"/>
      <c r="AU188" s="48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  <c r="BF188" s="54"/>
      <c r="BG188" s="54"/>
      <c r="BH188" s="54"/>
      <c r="BI188" s="54"/>
      <c r="BJ188" s="54"/>
    </row>
    <row r="189" spans="1:62" ht="15.75">
      <c r="A189" s="410">
        <v>7</v>
      </c>
      <c r="B189" s="411" t="s">
        <v>206</v>
      </c>
      <c r="C189" s="841" t="s">
        <v>16</v>
      </c>
      <c r="D189" s="843">
        <v>870707</v>
      </c>
      <c r="E189" s="60" t="s">
        <v>607</v>
      </c>
      <c r="F189" s="50">
        <f t="shared" si="48"/>
        <v>5.166666666666667</v>
      </c>
      <c r="G189" s="49">
        <f t="shared" si="49"/>
        <v>6</v>
      </c>
      <c r="H189" s="49">
        <f t="shared" si="50"/>
        <v>19</v>
      </c>
      <c r="I189" s="49">
        <f t="shared" si="51"/>
        <v>12</v>
      </c>
      <c r="J189" s="51">
        <f aca="true" t="shared" si="53" ref="J189:J207">SUM(H189:I189)</f>
        <v>31</v>
      </c>
      <c r="K189" s="52">
        <f t="shared" si="52"/>
        <v>0</v>
      </c>
      <c r="L189" s="812"/>
      <c r="M189" s="484">
        <v>6</v>
      </c>
      <c r="N189" s="54">
        <v>5</v>
      </c>
      <c r="O189" s="54">
        <v>5</v>
      </c>
      <c r="P189" s="54"/>
      <c r="Q189" s="54">
        <v>1</v>
      </c>
      <c r="R189" s="54">
        <v>1</v>
      </c>
      <c r="S189" s="54">
        <v>1</v>
      </c>
      <c r="T189" s="54"/>
      <c r="U189" s="54"/>
      <c r="V189" s="54"/>
      <c r="W189" s="54"/>
      <c r="X189" s="54"/>
      <c r="Y189" s="54"/>
      <c r="Z189" s="54"/>
      <c r="AA189" s="54"/>
      <c r="AB189" s="54"/>
      <c r="AC189" s="813"/>
      <c r="AD189" s="484">
        <v>3</v>
      </c>
      <c r="AE189" s="54">
        <v>4</v>
      </c>
      <c r="AF189" s="54">
        <v>1</v>
      </c>
      <c r="AG189" s="54"/>
      <c r="AH189" s="54">
        <v>1</v>
      </c>
      <c r="AI189" s="54">
        <v>1</v>
      </c>
      <c r="AJ189" s="54">
        <v>2</v>
      </c>
      <c r="AK189" s="54"/>
      <c r="AL189" s="54"/>
      <c r="AM189" s="54"/>
      <c r="AN189" s="54"/>
      <c r="AO189" s="54"/>
      <c r="AP189" s="54"/>
      <c r="AQ189" s="54"/>
      <c r="AR189" s="54"/>
      <c r="AS189" s="54"/>
      <c r="AT189" s="813"/>
      <c r="AU189" s="484"/>
      <c r="AV189" s="54"/>
      <c r="AW189" s="54"/>
      <c r="AX189" s="54"/>
      <c r="AY189" s="54"/>
      <c r="AZ189" s="54"/>
      <c r="BA189" s="54"/>
      <c r="BB189" s="54"/>
      <c r="BC189" s="54"/>
      <c r="BD189" s="54"/>
      <c r="BE189" s="54"/>
      <c r="BF189" s="54"/>
      <c r="BG189" s="54"/>
      <c r="BH189" s="54"/>
      <c r="BI189" s="54"/>
      <c r="BJ189" s="54"/>
    </row>
    <row r="190" spans="1:62" ht="15.75">
      <c r="A190" s="410">
        <v>9</v>
      </c>
      <c r="B190" s="428" t="s">
        <v>258</v>
      </c>
      <c r="C190" s="844" t="s">
        <v>62</v>
      </c>
      <c r="D190" s="843">
        <v>960329</v>
      </c>
      <c r="E190" s="60" t="s">
        <v>607</v>
      </c>
      <c r="F190" s="50">
        <f t="shared" si="48"/>
        <v>3.25</v>
      </c>
      <c r="G190" s="49">
        <f t="shared" si="49"/>
        <v>4</v>
      </c>
      <c r="H190" s="49">
        <f t="shared" si="50"/>
        <v>4</v>
      </c>
      <c r="I190" s="49">
        <f t="shared" si="51"/>
        <v>9</v>
      </c>
      <c r="J190" s="51">
        <f t="shared" si="53"/>
        <v>13</v>
      </c>
      <c r="K190" s="52">
        <f t="shared" si="52"/>
        <v>0</v>
      </c>
      <c r="L190" s="819"/>
      <c r="M190" s="485"/>
      <c r="N190" s="55"/>
      <c r="O190" s="55"/>
      <c r="P190" s="55">
        <v>0</v>
      </c>
      <c r="Q190" s="55">
        <v>2</v>
      </c>
      <c r="R190" s="55"/>
      <c r="S190" s="55">
        <v>1</v>
      </c>
      <c r="T190" s="55"/>
      <c r="U190" s="55">
        <v>1</v>
      </c>
      <c r="V190" s="55"/>
      <c r="W190" s="55"/>
      <c r="X190" s="55"/>
      <c r="Y190" s="55"/>
      <c r="Z190" s="55"/>
      <c r="AA190" s="55"/>
      <c r="AB190" s="55"/>
      <c r="AC190" s="813"/>
      <c r="AD190" s="485"/>
      <c r="AE190" s="55"/>
      <c r="AF190" s="55"/>
      <c r="AG190" s="55">
        <v>2</v>
      </c>
      <c r="AH190" s="55">
        <v>2</v>
      </c>
      <c r="AI190" s="55"/>
      <c r="AJ190" s="55">
        <v>4</v>
      </c>
      <c r="AK190" s="55"/>
      <c r="AL190" s="55">
        <v>1</v>
      </c>
      <c r="AM190" s="55"/>
      <c r="AN190" s="55"/>
      <c r="AO190" s="55"/>
      <c r="AP190" s="55"/>
      <c r="AQ190" s="55"/>
      <c r="AR190" s="55"/>
      <c r="AS190" s="55"/>
      <c r="AT190" s="813"/>
      <c r="AU190" s="485"/>
      <c r="AV190" s="55"/>
      <c r="AW190" s="55"/>
      <c r="AX190" s="55"/>
      <c r="AY190" s="55"/>
      <c r="AZ190" s="55"/>
      <c r="BA190" s="55"/>
      <c r="BB190" s="55"/>
      <c r="BC190" s="55"/>
      <c r="BD190" s="55"/>
      <c r="BE190" s="55"/>
      <c r="BF190" s="55"/>
      <c r="BG190" s="55"/>
      <c r="BH190" s="55"/>
      <c r="BI190" s="55"/>
      <c r="BJ190" s="55"/>
    </row>
    <row r="191" spans="1:62" ht="15.75">
      <c r="A191" s="408" t="s">
        <v>470</v>
      </c>
      <c r="B191" s="411" t="s">
        <v>172</v>
      </c>
      <c r="C191" s="841" t="s">
        <v>32</v>
      </c>
      <c r="D191" s="843">
        <v>930715</v>
      </c>
      <c r="E191" s="60" t="s">
        <v>607</v>
      </c>
      <c r="F191" s="50">
        <f t="shared" si="48"/>
        <v>1.75</v>
      </c>
      <c r="G191" s="49">
        <f t="shared" si="49"/>
        <v>8</v>
      </c>
      <c r="H191" s="49">
        <f t="shared" si="50"/>
        <v>10</v>
      </c>
      <c r="I191" s="49">
        <f t="shared" si="51"/>
        <v>4</v>
      </c>
      <c r="J191" s="51">
        <f t="shared" si="53"/>
        <v>14</v>
      </c>
      <c r="K191" s="52">
        <f t="shared" si="52"/>
        <v>0</v>
      </c>
      <c r="L191" s="812"/>
      <c r="M191" s="484">
        <v>1</v>
      </c>
      <c r="N191" s="54"/>
      <c r="O191" s="54">
        <v>2</v>
      </c>
      <c r="P191" s="54">
        <v>0</v>
      </c>
      <c r="Q191" s="54">
        <v>2</v>
      </c>
      <c r="R191" s="54">
        <v>2</v>
      </c>
      <c r="S191" s="54">
        <v>3</v>
      </c>
      <c r="T191" s="54">
        <v>0</v>
      </c>
      <c r="U191" s="54">
        <v>0</v>
      </c>
      <c r="V191" s="54"/>
      <c r="W191" s="54"/>
      <c r="X191" s="54"/>
      <c r="Y191" s="54"/>
      <c r="Z191" s="54"/>
      <c r="AA191" s="54"/>
      <c r="AB191" s="54"/>
      <c r="AC191" s="813"/>
      <c r="AD191" s="484">
        <v>2</v>
      </c>
      <c r="AE191" s="54"/>
      <c r="AF191" s="54">
        <v>0</v>
      </c>
      <c r="AG191" s="54">
        <v>0</v>
      </c>
      <c r="AH191" s="54">
        <v>0</v>
      </c>
      <c r="AI191" s="54">
        <v>0</v>
      </c>
      <c r="AJ191" s="54">
        <v>1</v>
      </c>
      <c r="AK191" s="54">
        <v>0</v>
      </c>
      <c r="AL191" s="54">
        <v>1</v>
      </c>
      <c r="AM191" s="54"/>
      <c r="AN191" s="54"/>
      <c r="AO191" s="54"/>
      <c r="AP191" s="54"/>
      <c r="AQ191" s="54"/>
      <c r="AR191" s="54"/>
      <c r="AS191" s="54"/>
      <c r="AT191" s="813"/>
      <c r="AU191" s="484"/>
      <c r="AV191" s="54"/>
      <c r="AW191" s="54"/>
      <c r="AX191" s="54"/>
      <c r="AY191" s="54"/>
      <c r="AZ191" s="54"/>
      <c r="BA191" s="54"/>
      <c r="BB191" s="54"/>
      <c r="BC191" s="54"/>
      <c r="BD191" s="54"/>
      <c r="BE191" s="54"/>
      <c r="BF191" s="54"/>
      <c r="BG191" s="54"/>
      <c r="BH191" s="54"/>
      <c r="BI191" s="54"/>
      <c r="BJ191" s="54"/>
    </row>
    <row r="192" spans="1:62" ht="15.75">
      <c r="A192" s="410">
        <v>22</v>
      </c>
      <c r="B192" s="411" t="s">
        <v>208</v>
      </c>
      <c r="C192" s="841" t="s">
        <v>49</v>
      </c>
      <c r="D192" s="843">
        <v>921016</v>
      </c>
      <c r="E192" s="60" t="s">
        <v>607</v>
      </c>
      <c r="F192" s="50">
        <f t="shared" si="48"/>
        <v>1</v>
      </c>
      <c r="G192" s="49">
        <f t="shared" si="49"/>
        <v>7</v>
      </c>
      <c r="H192" s="49">
        <f t="shared" si="50"/>
        <v>6</v>
      </c>
      <c r="I192" s="49">
        <f t="shared" si="51"/>
        <v>1</v>
      </c>
      <c r="J192" s="51">
        <f t="shared" si="53"/>
        <v>7</v>
      </c>
      <c r="K192" s="52">
        <f t="shared" si="52"/>
        <v>0</v>
      </c>
      <c r="L192" s="812"/>
      <c r="M192" s="484">
        <v>2</v>
      </c>
      <c r="N192" s="54">
        <v>3</v>
      </c>
      <c r="O192" s="54">
        <v>0</v>
      </c>
      <c r="P192" s="54"/>
      <c r="Q192" s="54">
        <v>1</v>
      </c>
      <c r="R192" s="54"/>
      <c r="S192" s="54">
        <v>0</v>
      </c>
      <c r="T192" s="54">
        <v>0</v>
      </c>
      <c r="U192" s="54">
        <v>0</v>
      </c>
      <c r="V192" s="54"/>
      <c r="W192" s="54"/>
      <c r="X192" s="54"/>
      <c r="Y192" s="54"/>
      <c r="Z192" s="54"/>
      <c r="AA192" s="54"/>
      <c r="AB192" s="54"/>
      <c r="AC192" s="813"/>
      <c r="AD192" s="484">
        <v>0</v>
      </c>
      <c r="AE192" s="54">
        <v>0</v>
      </c>
      <c r="AF192" s="54">
        <v>0</v>
      </c>
      <c r="AG192" s="54"/>
      <c r="AH192" s="54">
        <v>0</v>
      </c>
      <c r="AI192" s="54"/>
      <c r="AJ192" s="54">
        <v>1</v>
      </c>
      <c r="AK192" s="54">
        <v>0</v>
      </c>
      <c r="AL192" s="54">
        <v>0</v>
      </c>
      <c r="AM192" s="54"/>
      <c r="AN192" s="54"/>
      <c r="AO192" s="54"/>
      <c r="AP192" s="54"/>
      <c r="AQ192" s="54"/>
      <c r="AR192" s="54"/>
      <c r="AS192" s="54"/>
      <c r="AT192" s="813"/>
      <c r="AU192" s="48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4"/>
      <c r="BJ192" s="54"/>
    </row>
    <row r="193" spans="1:62" ht="15.75">
      <c r="A193" s="410">
        <v>23</v>
      </c>
      <c r="B193" s="411" t="s">
        <v>210</v>
      </c>
      <c r="C193" s="841" t="s">
        <v>15</v>
      </c>
      <c r="D193" s="843">
        <v>820207</v>
      </c>
      <c r="E193" s="60" t="s">
        <v>607</v>
      </c>
      <c r="F193" s="50">
        <f t="shared" si="48"/>
        <v>0.5</v>
      </c>
      <c r="G193" s="49">
        <f t="shared" si="49"/>
        <v>2</v>
      </c>
      <c r="H193" s="49">
        <f t="shared" si="50"/>
        <v>1</v>
      </c>
      <c r="I193" s="49">
        <f t="shared" si="51"/>
        <v>0</v>
      </c>
      <c r="J193" s="51">
        <f t="shared" si="53"/>
        <v>1</v>
      </c>
      <c r="K193" s="52">
        <f t="shared" si="52"/>
        <v>0</v>
      </c>
      <c r="L193" s="812"/>
      <c r="M193" s="484">
        <v>1</v>
      </c>
      <c r="N193" s="54"/>
      <c r="O193" s="54"/>
      <c r="P193" s="54">
        <v>0</v>
      </c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813"/>
      <c r="AD193" s="484">
        <v>0</v>
      </c>
      <c r="AE193" s="54"/>
      <c r="AF193" s="54"/>
      <c r="AG193" s="54">
        <v>0</v>
      </c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813"/>
      <c r="AU193" s="484"/>
      <c r="AV193" s="54"/>
      <c r="AW193" s="54"/>
      <c r="AX193" s="54"/>
      <c r="AY193" s="54"/>
      <c r="AZ193" s="54"/>
      <c r="BA193" s="54"/>
      <c r="BB193" s="54"/>
      <c r="BC193" s="54"/>
      <c r="BD193" s="54"/>
      <c r="BE193" s="54"/>
      <c r="BF193" s="54"/>
      <c r="BG193" s="54"/>
      <c r="BH193" s="54"/>
      <c r="BI193" s="54"/>
      <c r="BJ193" s="54"/>
    </row>
    <row r="194" spans="1:62" ht="15.75">
      <c r="A194" s="410">
        <v>24</v>
      </c>
      <c r="B194" s="411" t="s">
        <v>271</v>
      </c>
      <c r="C194" s="841" t="s">
        <v>15</v>
      </c>
      <c r="D194" s="843">
        <v>810104</v>
      </c>
      <c r="E194" s="60" t="s">
        <v>607</v>
      </c>
      <c r="F194" s="780">
        <f t="shared" si="48"/>
        <v>0.3333333333333333</v>
      </c>
      <c r="G194" s="49">
        <f t="shared" si="49"/>
        <v>3</v>
      </c>
      <c r="H194" s="49">
        <f t="shared" si="50"/>
        <v>0</v>
      </c>
      <c r="I194" s="49">
        <f t="shared" si="51"/>
        <v>1</v>
      </c>
      <c r="J194" s="51">
        <f t="shared" si="53"/>
        <v>1</v>
      </c>
      <c r="K194" s="52">
        <f t="shared" si="52"/>
        <v>0</v>
      </c>
      <c r="L194" s="812"/>
      <c r="M194" s="484"/>
      <c r="N194" s="54">
        <v>0</v>
      </c>
      <c r="O194" s="54"/>
      <c r="P194" s="54"/>
      <c r="Q194" s="54"/>
      <c r="R194" s="54">
        <v>0</v>
      </c>
      <c r="S194" s="54"/>
      <c r="T194" s="54">
        <v>0</v>
      </c>
      <c r="U194" s="54"/>
      <c r="V194" s="54"/>
      <c r="W194" s="54"/>
      <c r="X194" s="54"/>
      <c r="Y194" s="54"/>
      <c r="Z194" s="54"/>
      <c r="AA194" s="54"/>
      <c r="AB194" s="54"/>
      <c r="AC194" s="813"/>
      <c r="AD194" s="484"/>
      <c r="AE194" s="54">
        <v>0</v>
      </c>
      <c r="AF194" s="54"/>
      <c r="AG194" s="54"/>
      <c r="AH194" s="54"/>
      <c r="AI194" s="54">
        <v>1</v>
      </c>
      <c r="AJ194" s="54"/>
      <c r="AK194" s="54">
        <v>0</v>
      </c>
      <c r="AL194" s="54"/>
      <c r="AM194" s="54"/>
      <c r="AN194" s="54"/>
      <c r="AO194" s="54"/>
      <c r="AP194" s="54"/>
      <c r="AQ194" s="54"/>
      <c r="AR194" s="54"/>
      <c r="AS194" s="54"/>
      <c r="AT194" s="813"/>
      <c r="AU194" s="484"/>
      <c r="AV194" s="54"/>
      <c r="AW194" s="54"/>
      <c r="AX194" s="54"/>
      <c r="AY194" s="54"/>
      <c r="AZ194" s="54"/>
      <c r="BA194" s="54"/>
      <c r="BB194" s="54"/>
      <c r="BC194" s="54"/>
      <c r="BD194" s="54"/>
      <c r="BE194" s="54"/>
      <c r="BF194" s="54"/>
      <c r="BG194" s="54"/>
      <c r="BH194" s="54"/>
      <c r="BI194" s="54"/>
      <c r="BJ194" s="54"/>
    </row>
    <row r="195" spans="1:62" ht="15.75">
      <c r="A195" s="410">
        <v>25</v>
      </c>
      <c r="B195" s="411" t="s">
        <v>71</v>
      </c>
      <c r="C195" s="841" t="s">
        <v>32</v>
      </c>
      <c r="D195" s="843">
        <v>840316</v>
      </c>
      <c r="E195" s="60" t="s">
        <v>607</v>
      </c>
      <c r="F195" s="463">
        <f t="shared" si="48"/>
        <v>0.5</v>
      </c>
      <c r="G195" s="60">
        <f t="shared" si="49"/>
        <v>2</v>
      </c>
      <c r="H195" s="49">
        <f t="shared" si="50"/>
        <v>1</v>
      </c>
      <c r="I195" s="49">
        <f t="shared" si="51"/>
        <v>0</v>
      </c>
      <c r="J195" s="51">
        <f t="shared" si="53"/>
        <v>1</v>
      </c>
      <c r="K195" s="52">
        <f t="shared" si="52"/>
        <v>0</v>
      </c>
      <c r="L195" s="812"/>
      <c r="M195" s="484">
        <v>0</v>
      </c>
      <c r="N195" s="54"/>
      <c r="O195" s="54"/>
      <c r="P195" s="54"/>
      <c r="Q195" s="54"/>
      <c r="R195" s="54"/>
      <c r="S195" s="54">
        <v>1</v>
      </c>
      <c r="T195" s="54"/>
      <c r="U195" s="54"/>
      <c r="V195" s="54"/>
      <c r="W195" s="54"/>
      <c r="X195" s="54"/>
      <c r="Y195" s="54"/>
      <c r="Z195" s="54"/>
      <c r="AA195" s="54"/>
      <c r="AB195" s="54"/>
      <c r="AC195" s="813"/>
      <c r="AD195" s="484">
        <v>0</v>
      </c>
      <c r="AE195" s="54"/>
      <c r="AF195" s="54"/>
      <c r="AG195" s="54"/>
      <c r="AH195" s="54"/>
      <c r="AI195" s="54"/>
      <c r="AJ195" s="54">
        <v>0</v>
      </c>
      <c r="AK195" s="54"/>
      <c r="AL195" s="54"/>
      <c r="AM195" s="54"/>
      <c r="AN195" s="54"/>
      <c r="AO195" s="54"/>
      <c r="AP195" s="54"/>
      <c r="AQ195" s="54"/>
      <c r="AR195" s="54"/>
      <c r="AS195" s="54"/>
      <c r="AT195" s="813"/>
      <c r="AU195" s="48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54"/>
      <c r="BG195" s="54"/>
      <c r="BH195" s="54"/>
      <c r="BI195" s="54"/>
      <c r="BJ195" s="54"/>
    </row>
    <row r="196" spans="1:62" ht="15.75">
      <c r="A196" s="410">
        <v>27</v>
      </c>
      <c r="B196" s="411" t="s">
        <v>209</v>
      </c>
      <c r="C196" s="841" t="s">
        <v>60</v>
      </c>
      <c r="D196" s="843">
        <v>860603</v>
      </c>
      <c r="E196" s="60" t="s">
        <v>607</v>
      </c>
      <c r="F196" s="463">
        <f t="shared" si="48"/>
        <v>2</v>
      </c>
      <c r="G196" s="60">
        <f t="shared" si="49"/>
        <v>7</v>
      </c>
      <c r="H196" s="49">
        <f t="shared" si="50"/>
        <v>3</v>
      </c>
      <c r="I196" s="49">
        <f t="shared" si="51"/>
        <v>11</v>
      </c>
      <c r="J196" s="51">
        <f t="shared" si="53"/>
        <v>14</v>
      </c>
      <c r="K196" s="52">
        <f t="shared" si="52"/>
        <v>0</v>
      </c>
      <c r="L196" s="812"/>
      <c r="M196" s="484"/>
      <c r="N196" s="54"/>
      <c r="O196" s="54">
        <v>1</v>
      </c>
      <c r="P196" s="54">
        <v>0</v>
      </c>
      <c r="Q196" s="54">
        <v>1</v>
      </c>
      <c r="R196" s="54">
        <v>0</v>
      </c>
      <c r="S196" s="54">
        <v>0</v>
      </c>
      <c r="T196" s="54">
        <v>0</v>
      </c>
      <c r="U196" s="54">
        <v>1</v>
      </c>
      <c r="V196" s="54"/>
      <c r="W196" s="54"/>
      <c r="X196" s="54"/>
      <c r="Y196" s="54"/>
      <c r="Z196" s="54"/>
      <c r="AA196" s="54"/>
      <c r="AB196" s="54"/>
      <c r="AC196" s="813"/>
      <c r="AD196" s="484"/>
      <c r="AE196" s="54"/>
      <c r="AF196" s="54">
        <v>2</v>
      </c>
      <c r="AG196" s="54">
        <v>2</v>
      </c>
      <c r="AH196" s="54">
        <v>2</v>
      </c>
      <c r="AI196" s="54">
        <v>2</v>
      </c>
      <c r="AJ196" s="54">
        <v>0</v>
      </c>
      <c r="AK196" s="54">
        <v>2</v>
      </c>
      <c r="AL196" s="54">
        <v>1</v>
      </c>
      <c r="AM196" s="54"/>
      <c r="AN196" s="54"/>
      <c r="AO196" s="54"/>
      <c r="AP196" s="54"/>
      <c r="AQ196" s="54"/>
      <c r="AR196" s="54"/>
      <c r="AS196" s="54"/>
      <c r="AT196" s="813"/>
      <c r="AU196" s="48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  <c r="BG196" s="54"/>
      <c r="BH196" s="54"/>
      <c r="BI196" s="54"/>
      <c r="BJ196" s="54"/>
    </row>
    <row r="197" spans="1:62" ht="15.75">
      <c r="A197" s="410">
        <v>60</v>
      </c>
      <c r="B197" s="179" t="s">
        <v>323</v>
      </c>
      <c r="C197" s="845" t="s">
        <v>33</v>
      </c>
      <c r="D197" s="843">
        <v>950511</v>
      </c>
      <c r="E197" s="60" t="s">
        <v>607</v>
      </c>
      <c r="F197" s="463" t="e">
        <f t="shared" si="48"/>
        <v>#DIV/0!</v>
      </c>
      <c r="G197" s="60">
        <f t="shared" si="49"/>
        <v>0</v>
      </c>
      <c r="H197" s="49">
        <f t="shared" si="50"/>
        <v>0</v>
      </c>
      <c r="I197" s="49">
        <f t="shared" si="51"/>
        <v>0</v>
      </c>
      <c r="J197" s="51">
        <f t="shared" si="53"/>
        <v>0</v>
      </c>
      <c r="K197" s="52">
        <f t="shared" si="52"/>
        <v>0</v>
      </c>
      <c r="L197" s="812"/>
      <c r="M197" s="48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813"/>
      <c r="AD197" s="48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813"/>
      <c r="AU197" s="484"/>
      <c r="AV197" s="54"/>
      <c r="AW197" s="54"/>
      <c r="AX197" s="54"/>
      <c r="AY197" s="54"/>
      <c r="AZ197" s="54"/>
      <c r="BA197" s="54"/>
      <c r="BB197" s="54"/>
      <c r="BC197" s="54"/>
      <c r="BD197" s="54"/>
      <c r="BE197" s="54"/>
      <c r="BF197" s="54"/>
      <c r="BG197" s="54"/>
      <c r="BH197" s="54"/>
      <c r="BI197" s="54"/>
      <c r="BJ197" s="54"/>
    </row>
    <row r="198" spans="1:62" ht="15.75">
      <c r="A198" s="410">
        <v>73</v>
      </c>
      <c r="B198" s="411" t="s">
        <v>301</v>
      </c>
      <c r="C198" s="841" t="s">
        <v>49</v>
      </c>
      <c r="D198" s="843">
        <v>850319</v>
      </c>
      <c r="E198" s="60" t="s">
        <v>607</v>
      </c>
      <c r="F198" s="463">
        <f t="shared" si="48"/>
        <v>2.3333333333333335</v>
      </c>
      <c r="G198" s="60">
        <f t="shared" si="49"/>
        <v>3</v>
      </c>
      <c r="H198" s="49">
        <f t="shared" si="50"/>
        <v>7</v>
      </c>
      <c r="I198" s="49">
        <f t="shared" si="51"/>
        <v>0</v>
      </c>
      <c r="J198" s="51">
        <f t="shared" si="53"/>
        <v>7</v>
      </c>
      <c r="K198" s="52">
        <f t="shared" si="52"/>
        <v>0</v>
      </c>
      <c r="L198" s="812"/>
      <c r="M198" s="484"/>
      <c r="N198" s="54"/>
      <c r="O198" s="54"/>
      <c r="P198" s="54"/>
      <c r="Q198" s="54"/>
      <c r="R198" s="54">
        <v>2</v>
      </c>
      <c r="S198" s="54"/>
      <c r="T198" s="54">
        <v>2</v>
      </c>
      <c r="U198" s="54">
        <v>3</v>
      </c>
      <c r="V198" s="54"/>
      <c r="W198" s="54"/>
      <c r="X198" s="54"/>
      <c r="Y198" s="54"/>
      <c r="Z198" s="54"/>
      <c r="AA198" s="54"/>
      <c r="AB198" s="54"/>
      <c r="AC198" s="813"/>
      <c r="AD198" s="484"/>
      <c r="AE198" s="54"/>
      <c r="AF198" s="54"/>
      <c r="AG198" s="54"/>
      <c r="AH198" s="54"/>
      <c r="AI198" s="54">
        <v>0</v>
      </c>
      <c r="AJ198" s="54"/>
      <c r="AK198" s="54">
        <v>0</v>
      </c>
      <c r="AL198" s="54">
        <v>0</v>
      </c>
      <c r="AM198" s="54"/>
      <c r="AN198" s="54"/>
      <c r="AO198" s="54"/>
      <c r="AP198" s="54"/>
      <c r="AQ198" s="54"/>
      <c r="AR198" s="54"/>
      <c r="AS198" s="54"/>
      <c r="AT198" s="813"/>
      <c r="AU198" s="484"/>
      <c r="AV198" s="54"/>
      <c r="AW198" s="54"/>
      <c r="AX198" s="54"/>
      <c r="AY198" s="54"/>
      <c r="AZ198" s="54"/>
      <c r="BA198" s="54"/>
      <c r="BB198" s="54"/>
      <c r="BC198" s="54"/>
      <c r="BD198" s="54"/>
      <c r="BE198" s="54"/>
      <c r="BF198" s="54"/>
      <c r="BG198" s="54"/>
      <c r="BH198" s="54"/>
      <c r="BI198" s="54"/>
      <c r="BJ198" s="54"/>
    </row>
    <row r="199" spans="1:62" ht="15.75">
      <c r="A199" s="410">
        <v>88</v>
      </c>
      <c r="B199" s="411" t="s">
        <v>172</v>
      </c>
      <c r="C199" s="841" t="s">
        <v>51</v>
      </c>
      <c r="D199" s="842">
        <v>900903</v>
      </c>
      <c r="E199" s="60" t="s">
        <v>607</v>
      </c>
      <c r="F199" s="463">
        <f t="shared" si="48"/>
        <v>0.6666666666666666</v>
      </c>
      <c r="G199" s="60">
        <f t="shared" si="49"/>
        <v>3</v>
      </c>
      <c r="H199" s="49">
        <f t="shared" si="50"/>
        <v>1</v>
      </c>
      <c r="I199" s="49">
        <f t="shared" si="51"/>
        <v>1</v>
      </c>
      <c r="J199" s="51">
        <f t="shared" si="53"/>
        <v>2</v>
      </c>
      <c r="K199" s="52">
        <f t="shared" si="52"/>
        <v>0</v>
      </c>
      <c r="L199" s="812"/>
      <c r="M199" s="484"/>
      <c r="N199" s="54"/>
      <c r="O199" s="54"/>
      <c r="P199" s="54"/>
      <c r="Q199" s="54">
        <v>1</v>
      </c>
      <c r="R199" s="54"/>
      <c r="S199" s="54">
        <v>0</v>
      </c>
      <c r="T199" s="54"/>
      <c r="U199" s="54">
        <v>0</v>
      </c>
      <c r="V199" s="54"/>
      <c r="W199" s="54"/>
      <c r="X199" s="54"/>
      <c r="Y199" s="54"/>
      <c r="Z199" s="54"/>
      <c r="AA199" s="54"/>
      <c r="AB199" s="54"/>
      <c r="AC199" s="813"/>
      <c r="AD199" s="484"/>
      <c r="AE199" s="54"/>
      <c r="AF199" s="54"/>
      <c r="AG199" s="54"/>
      <c r="AH199" s="54">
        <v>0</v>
      </c>
      <c r="AI199" s="54"/>
      <c r="AJ199" s="54">
        <v>0</v>
      </c>
      <c r="AK199" s="54"/>
      <c r="AL199" s="54">
        <v>1</v>
      </c>
      <c r="AM199" s="54"/>
      <c r="AN199" s="54"/>
      <c r="AO199" s="54"/>
      <c r="AP199" s="54"/>
      <c r="AQ199" s="54"/>
      <c r="AR199" s="54"/>
      <c r="AS199" s="54"/>
      <c r="AT199" s="813"/>
      <c r="AU199" s="484"/>
      <c r="AV199" s="54"/>
      <c r="AW199" s="54"/>
      <c r="AX199" s="54"/>
      <c r="AY199" s="54"/>
      <c r="AZ199" s="54"/>
      <c r="BA199" s="54"/>
      <c r="BB199" s="54"/>
      <c r="BC199" s="54"/>
      <c r="BD199" s="54"/>
      <c r="BE199" s="54"/>
      <c r="BF199" s="54"/>
      <c r="BG199" s="54"/>
      <c r="BH199" s="54"/>
      <c r="BI199" s="54"/>
      <c r="BJ199" s="54"/>
    </row>
    <row r="200" spans="1:62" ht="15.75">
      <c r="A200" s="410">
        <v>91</v>
      </c>
      <c r="B200" s="411" t="s">
        <v>235</v>
      </c>
      <c r="C200" s="841" t="s">
        <v>54</v>
      </c>
      <c r="D200" s="843">
        <v>860223</v>
      </c>
      <c r="E200" s="60" t="s">
        <v>607</v>
      </c>
      <c r="F200" s="463">
        <f t="shared" si="48"/>
        <v>3.5555555555555554</v>
      </c>
      <c r="G200" s="60">
        <f t="shared" si="49"/>
        <v>9</v>
      </c>
      <c r="H200" s="49">
        <f t="shared" si="50"/>
        <v>18</v>
      </c>
      <c r="I200" s="49">
        <f t="shared" si="51"/>
        <v>14</v>
      </c>
      <c r="J200" s="51">
        <f t="shared" si="53"/>
        <v>32</v>
      </c>
      <c r="K200" s="52">
        <f t="shared" si="52"/>
        <v>0</v>
      </c>
      <c r="L200" s="812"/>
      <c r="M200" s="484">
        <v>2</v>
      </c>
      <c r="N200" s="54">
        <v>2</v>
      </c>
      <c r="O200" s="54">
        <v>4</v>
      </c>
      <c r="P200" s="54">
        <v>2</v>
      </c>
      <c r="Q200" s="54">
        <v>2</v>
      </c>
      <c r="R200" s="54">
        <v>2</v>
      </c>
      <c r="S200" s="54">
        <v>2</v>
      </c>
      <c r="T200" s="54">
        <v>1</v>
      </c>
      <c r="U200" s="54">
        <v>1</v>
      </c>
      <c r="V200" s="54"/>
      <c r="W200" s="54"/>
      <c r="X200" s="54"/>
      <c r="Y200" s="54"/>
      <c r="Z200" s="54"/>
      <c r="AA200" s="54"/>
      <c r="AB200" s="54"/>
      <c r="AC200" s="813"/>
      <c r="AD200" s="484">
        <v>4</v>
      </c>
      <c r="AE200" s="54">
        <v>4</v>
      </c>
      <c r="AF200" s="54">
        <v>2</v>
      </c>
      <c r="AG200" s="54">
        <v>0</v>
      </c>
      <c r="AH200" s="54">
        <v>4</v>
      </c>
      <c r="AI200" s="54">
        <v>0</v>
      </c>
      <c r="AJ200" s="54">
        <v>0</v>
      </c>
      <c r="AK200" s="54">
        <v>0</v>
      </c>
      <c r="AL200" s="54">
        <v>0</v>
      </c>
      <c r="AM200" s="54"/>
      <c r="AN200" s="54"/>
      <c r="AO200" s="54"/>
      <c r="AP200" s="54"/>
      <c r="AQ200" s="54"/>
      <c r="AR200" s="54"/>
      <c r="AS200" s="54"/>
      <c r="AT200" s="813"/>
      <c r="AU200" s="484"/>
      <c r="AV200" s="54"/>
      <c r="AW200" s="54"/>
      <c r="AX200" s="54"/>
      <c r="AY200" s="54"/>
      <c r="AZ200" s="54"/>
      <c r="BA200" s="54"/>
      <c r="BB200" s="54"/>
      <c r="BC200" s="54"/>
      <c r="BD200" s="54"/>
      <c r="BE200" s="54"/>
      <c r="BF200" s="54"/>
      <c r="BG200" s="54"/>
      <c r="BH200" s="54"/>
      <c r="BI200" s="54"/>
      <c r="BJ200" s="54"/>
    </row>
    <row r="201" spans="1:62" ht="15.75">
      <c r="A201" s="410"/>
      <c r="B201" s="411" t="s">
        <v>293</v>
      </c>
      <c r="C201" s="841" t="s">
        <v>152</v>
      </c>
      <c r="D201" s="843">
        <v>870812</v>
      </c>
      <c r="E201" s="60" t="s">
        <v>607</v>
      </c>
      <c r="F201" s="463">
        <f t="shared" si="48"/>
        <v>0</v>
      </c>
      <c r="G201" s="60">
        <f t="shared" si="49"/>
        <v>1</v>
      </c>
      <c r="H201" s="49">
        <f t="shared" si="50"/>
        <v>0</v>
      </c>
      <c r="I201" s="49">
        <f t="shared" si="51"/>
        <v>0</v>
      </c>
      <c r="J201" s="51">
        <f t="shared" si="53"/>
        <v>0</v>
      </c>
      <c r="K201" s="52">
        <f t="shared" si="52"/>
        <v>0</v>
      </c>
      <c r="L201" s="812"/>
      <c r="M201" s="484"/>
      <c r="N201" s="54"/>
      <c r="O201" s="54"/>
      <c r="P201" s="54"/>
      <c r="Q201" s="54"/>
      <c r="R201" s="54"/>
      <c r="S201" s="54"/>
      <c r="T201" s="54">
        <v>0</v>
      </c>
      <c r="U201" s="54"/>
      <c r="V201" s="54"/>
      <c r="W201" s="54"/>
      <c r="X201" s="54"/>
      <c r="Y201" s="54"/>
      <c r="Z201" s="54"/>
      <c r="AA201" s="54"/>
      <c r="AB201" s="54"/>
      <c r="AC201" s="813"/>
      <c r="AD201" s="484"/>
      <c r="AE201" s="54"/>
      <c r="AF201" s="54"/>
      <c r="AG201" s="54"/>
      <c r="AH201" s="54"/>
      <c r="AI201" s="54"/>
      <c r="AJ201" s="54"/>
      <c r="AK201" s="54">
        <v>0</v>
      </c>
      <c r="AL201" s="54"/>
      <c r="AM201" s="54"/>
      <c r="AN201" s="54"/>
      <c r="AO201" s="54"/>
      <c r="AP201" s="54"/>
      <c r="AQ201" s="54"/>
      <c r="AR201" s="54"/>
      <c r="AS201" s="54"/>
      <c r="AT201" s="813"/>
      <c r="AU201" s="484"/>
      <c r="AV201" s="54"/>
      <c r="AW201" s="54"/>
      <c r="AX201" s="54"/>
      <c r="AY201" s="54"/>
      <c r="AZ201" s="54"/>
      <c r="BA201" s="54"/>
      <c r="BB201" s="54"/>
      <c r="BC201" s="54"/>
      <c r="BD201" s="54"/>
      <c r="BE201" s="54"/>
      <c r="BF201" s="54"/>
      <c r="BG201" s="54"/>
      <c r="BH201" s="54"/>
      <c r="BI201" s="54"/>
      <c r="BJ201" s="54"/>
    </row>
    <row r="202" spans="1:62" ht="15.75">
      <c r="A202" s="410"/>
      <c r="B202" s="411" t="s">
        <v>472</v>
      </c>
      <c r="C202" s="841" t="s">
        <v>57</v>
      </c>
      <c r="D202" s="843">
        <v>760202</v>
      </c>
      <c r="E202" s="60" t="s">
        <v>607</v>
      </c>
      <c r="F202" s="463">
        <f t="shared" si="48"/>
        <v>1.3333333333333333</v>
      </c>
      <c r="G202" s="60">
        <f t="shared" si="49"/>
        <v>6</v>
      </c>
      <c r="H202" s="49">
        <f t="shared" si="50"/>
        <v>2</v>
      </c>
      <c r="I202" s="49">
        <f t="shared" si="51"/>
        <v>6</v>
      </c>
      <c r="J202" s="51">
        <f t="shared" si="53"/>
        <v>8</v>
      </c>
      <c r="K202" s="52">
        <f t="shared" si="52"/>
        <v>0</v>
      </c>
      <c r="L202" s="812"/>
      <c r="M202" s="484">
        <v>1</v>
      </c>
      <c r="N202" s="54">
        <v>1</v>
      </c>
      <c r="O202" s="54">
        <v>0</v>
      </c>
      <c r="P202" s="54">
        <v>0</v>
      </c>
      <c r="Q202" s="54"/>
      <c r="R202" s="54">
        <v>0</v>
      </c>
      <c r="S202" s="54"/>
      <c r="T202" s="54">
        <v>0</v>
      </c>
      <c r="U202" s="54"/>
      <c r="V202" s="54"/>
      <c r="W202" s="54"/>
      <c r="X202" s="54"/>
      <c r="Y202" s="54"/>
      <c r="Z202" s="54"/>
      <c r="AA202" s="54"/>
      <c r="AB202" s="54"/>
      <c r="AC202" s="813"/>
      <c r="AD202" s="484">
        <v>1</v>
      </c>
      <c r="AE202" s="54">
        <v>2</v>
      </c>
      <c r="AF202" s="54">
        <v>1</v>
      </c>
      <c r="AG202" s="54">
        <v>0</v>
      </c>
      <c r="AH202" s="54"/>
      <c r="AI202" s="54">
        <v>1</v>
      </c>
      <c r="AJ202" s="54"/>
      <c r="AK202" s="54">
        <v>1</v>
      </c>
      <c r="AL202" s="54"/>
      <c r="AM202" s="54"/>
      <c r="AN202" s="54"/>
      <c r="AO202" s="54"/>
      <c r="AP202" s="54"/>
      <c r="AQ202" s="54"/>
      <c r="AR202" s="54"/>
      <c r="AS202" s="54"/>
      <c r="AT202" s="813"/>
      <c r="AU202" s="484"/>
      <c r="AV202" s="54"/>
      <c r="AW202" s="54"/>
      <c r="AX202" s="54"/>
      <c r="AY202" s="54"/>
      <c r="AZ202" s="54"/>
      <c r="BA202" s="54"/>
      <c r="BB202" s="54"/>
      <c r="BC202" s="54"/>
      <c r="BD202" s="54"/>
      <c r="BE202" s="54"/>
      <c r="BF202" s="54"/>
      <c r="BG202" s="54"/>
      <c r="BH202" s="54"/>
      <c r="BI202" s="54"/>
      <c r="BJ202" s="54"/>
    </row>
    <row r="203" spans="1:62" ht="15.75">
      <c r="A203" s="410"/>
      <c r="B203" s="179" t="s">
        <v>274</v>
      </c>
      <c r="C203" s="179" t="s">
        <v>49</v>
      </c>
      <c r="D203" s="846"/>
      <c r="E203" s="60" t="s">
        <v>653</v>
      </c>
      <c r="F203" s="463">
        <f t="shared" si="48"/>
        <v>0</v>
      </c>
      <c r="G203" s="60">
        <f t="shared" si="49"/>
        <v>1</v>
      </c>
      <c r="H203" s="49">
        <f t="shared" si="50"/>
        <v>0</v>
      </c>
      <c r="I203" s="49">
        <f t="shared" si="51"/>
        <v>0</v>
      </c>
      <c r="J203" s="51">
        <f t="shared" si="53"/>
        <v>0</v>
      </c>
      <c r="K203" s="52">
        <f t="shared" si="52"/>
        <v>0</v>
      </c>
      <c r="L203" s="812"/>
      <c r="M203" s="484"/>
      <c r="N203" s="54"/>
      <c r="O203" s="54"/>
      <c r="P203" s="54">
        <v>0</v>
      </c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813"/>
      <c r="AD203" s="484"/>
      <c r="AE203" s="54"/>
      <c r="AF203" s="54"/>
      <c r="AG203" s="54">
        <v>0</v>
      </c>
      <c r="AH203" s="54"/>
      <c r="AI203" s="54"/>
      <c r="AJ203" s="54"/>
      <c r="AK203" s="54"/>
      <c r="AL203" s="54"/>
      <c r="AM203" s="54"/>
      <c r="AN203" s="54"/>
      <c r="AO203" s="54"/>
      <c r="AP203" s="54"/>
      <c r="AQ203" s="54"/>
      <c r="AR203" s="54"/>
      <c r="AS203" s="54"/>
      <c r="AT203" s="813"/>
      <c r="AU203" s="484"/>
      <c r="AV203" s="54"/>
      <c r="AW203" s="54"/>
      <c r="AX203" s="54"/>
      <c r="AY203" s="54"/>
      <c r="AZ203" s="54"/>
      <c r="BA203" s="54"/>
      <c r="BB203" s="54"/>
      <c r="BC203" s="54"/>
      <c r="BD203" s="54"/>
      <c r="BE203" s="54"/>
      <c r="BF203" s="54"/>
      <c r="BG203" s="54"/>
      <c r="BH203" s="54"/>
      <c r="BI203" s="54"/>
      <c r="BJ203" s="54"/>
    </row>
    <row r="204" spans="1:62" ht="16.5" thickBot="1">
      <c r="A204" s="159"/>
      <c r="B204" s="867" t="s">
        <v>586</v>
      </c>
      <c r="C204" s="868" t="s">
        <v>60</v>
      </c>
      <c r="D204" s="866"/>
      <c r="E204" s="60" t="s">
        <v>653</v>
      </c>
      <c r="F204" s="463">
        <f t="shared" si="48"/>
        <v>0</v>
      </c>
      <c r="G204" s="60">
        <f t="shared" si="49"/>
        <v>1</v>
      </c>
      <c r="H204" s="49">
        <f t="shared" si="50"/>
        <v>0</v>
      </c>
      <c r="I204" s="49">
        <f t="shared" si="51"/>
        <v>0</v>
      </c>
      <c r="J204" s="51">
        <f t="shared" si="53"/>
        <v>0</v>
      </c>
      <c r="K204" s="52">
        <f t="shared" si="52"/>
        <v>0</v>
      </c>
      <c r="L204" s="812"/>
      <c r="M204" s="484"/>
      <c r="N204" s="54"/>
      <c r="O204" s="54"/>
      <c r="P204" s="54">
        <v>0</v>
      </c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813"/>
      <c r="AD204" s="484"/>
      <c r="AE204" s="54"/>
      <c r="AF204" s="54"/>
      <c r="AG204" s="54">
        <v>0</v>
      </c>
      <c r="AH204" s="54"/>
      <c r="AI204" s="54"/>
      <c r="AJ204" s="54"/>
      <c r="AK204" s="54"/>
      <c r="AL204" s="54"/>
      <c r="AM204" s="54"/>
      <c r="AN204" s="54"/>
      <c r="AO204" s="54"/>
      <c r="AP204" s="54"/>
      <c r="AQ204" s="54"/>
      <c r="AR204" s="54"/>
      <c r="AS204" s="54"/>
      <c r="AT204" s="813"/>
      <c r="AU204" s="484"/>
      <c r="AV204" s="54"/>
      <c r="AW204" s="54"/>
      <c r="AX204" s="54"/>
      <c r="AY204" s="54"/>
      <c r="AZ204" s="54"/>
      <c r="BA204" s="54"/>
      <c r="BB204" s="54"/>
      <c r="BC204" s="54"/>
      <c r="BD204" s="54"/>
      <c r="BE204" s="54"/>
      <c r="BF204" s="54"/>
      <c r="BG204" s="54"/>
      <c r="BH204" s="54"/>
      <c r="BI204" s="54"/>
      <c r="BJ204" s="54"/>
    </row>
    <row r="205" spans="1:62" ht="15.75">
      <c r="A205" s="159"/>
      <c r="B205" s="858"/>
      <c r="C205" s="859"/>
      <c r="D205" s="854"/>
      <c r="E205" s="60" t="s">
        <v>607</v>
      </c>
      <c r="F205" s="463" t="e">
        <f t="shared" si="48"/>
        <v>#DIV/0!</v>
      </c>
      <c r="G205" s="60">
        <f t="shared" si="49"/>
        <v>0</v>
      </c>
      <c r="H205" s="49">
        <f t="shared" si="50"/>
        <v>0</v>
      </c>
      <c r="I205" s="49">
        <f t="shared" si="51"/>
        <v>0</v>
      </c>
      <c r="J205" s="51">
        <f t="shared" si="53"/>
        <v>0</v>
      </c>
      <c r="K205" s="52">
        <f t="shared" si="52"/>
        <v>0</v>
      </c>
      <c r="L205" s="812"/>
      <c r="M205" s="48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  <c r="AC205" s="813"/>
      <c r="AD205" s="48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4"/>
      <c r="AO205" s="54"/>
      <c r="AP205" s="54"/>
      <c r="AQ205" s="54"/>
      <c r="AR205" s="54"/>
      <c r="AS205" s="54"/>
      <c r="AT205" s="813"/>
      <c r="AU205" s="484"/>
      <c r="AV205" s="54"/>
      <c r="AW205" s="54"/>
      <c r="AX205" s="54"/>
      <c r="AY205" s="54"/>
      <c r="AZ205" s="54"/>
      <c r="BA205" s="54"/>
      <c r="BB205" s="54"/>
      <c r="BC205" s="54"/>
      <c r="BD205" s="54"/>
      <c r="BE205" s="54"/>
      <c r="BF205" s="54"/>
      <c r="BG205" s="54"/>
      <c r="BH205" s="54"/>
      <c r="BI205" s="54"/>
      <c r="BJ205" s="54"/>
    </row>
    <row r="206" spans="1:62" ht="15.75">
      <c r="A206" s="771"/>
      <c r="B206" s="772"/>
      <c r="C206" s="772"/>
      <c r="D206" s="773"/>
      <c r="E206" s="60" t="s">
        <v>607</v>
      </c>
      <c r="F206" s="775" t="e">
        <f t="shared" si="48"/>
        <v>#DIV/0!</v>
      </c>
      <c r="G206" s="60">
        <f t="shared" si="49"/>
        <v>0</v>
      </c>
      <c r="H206" s="49">
        <f t="shared" si="50"/>
        <v>0</v>
      </c>
      <c r="I206" s="49">
        <f t="shared" si="51"/>
        <v>0</v>
      </c>
      <c r="J206" s="51">
        <f t="shared" si="53"/>
        <v>0</v>
      </c>
      <c r="K206" s="52">
        <f t="shared" si="52"/>
        <v>0</v>
      </c>
      <c r="L206" s="812"/>
      <c r="M206" s="48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813"/>
      <c r="AD206" s="48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813"/>
      <c r="AU206" s="484"/>
      <c r="AV206" s="54"/>
      <c r="AW206" s="54"/>
      <c r="AX206" s="54"/>
      <c r="AY206" s="54"/>
      <c r="AZ206" s="54"/>
      <c r="BA206" s="54"/>
      <c r="BB206" s="54"/>
      <c r="BC206" s="54"/>
      <c r="BD206" s="54"/>
      <c r="BE206" s="54"/>
      <c r="BF206" s="54"/>
      <c r="BG206" s="54"/>
      <c r="BH206" s="54"/>
      <c r="BI206" s="54"/>
      <c r="BJ206" s="54"/>
    </row>
    <row r="207" spans="1:62" ht="16.5" thickBot="1">
      <c r="A207" s="151"/>
      <c r="B207" s="364" t="s">
        <v>172</v>
      </c>
      <c r="C207" s="364" t="s">
        <v>74</v>
      </c>
      <c r="D207" s="361"/>
      <c r="E207" s="57" t="s">
        <v>608</v>
      </c>
      <c r="F207" s="50">
        <f t="shared" si="48"/>
        <v>6.111111111111111</v>
      </c>
      <c r="G207" s="60">
        <f t="shared" si="49"/>
        <v>9</v>
      </c>
      <c r="H207" s="49">
        <f t="shared" si="50"/>
        <v>55</v>
      </c>
      <c r="I207" s="49">
        <f t="shared" si="51"/>
        <v>0</v>
      </c>
      <c r="J207" s="51">
        <f t="shared" si="53"/>
        <v>55</v>
      </c>
      <c r="K207" s="52">
        <f t="shared" si="52"/>
        <v>0</v>
      </c>
      <c r="L207" s="812"/>
      <c r="M207" s="484">
        <v>2</v>
      </c>
      <c r="N207" s="54">
        <v>1</v>
      </c>
      <c r="O207" s="54">
        <v>8</v>
      </c>
      <c r="P207" s="54">
        <v>4</v>
      </c>
      <c r="Q207" s="54">
        <v>4</v>
      </c>
      <c r="R207" s="54">
        <v>8</v>
      </c>
      <c r="S207" s="54">
        <v>6</v>
      </c>
      <c r="T207" s="54">
        <v>11</v>
      </c>
      <c r="U207" s="54">
        <v>11</v>
      </c>
      <c r="V207" s="54"/>
      <c r="W207" s="54"/>
      <c r="X207" s="54"/>
      <c r="Y207" s="54"/>
      <c r="Z207" s="54"/>
      <c r="AA207" s="54"/>
      <c r="AB207" s="54"/>
      <c r="AC207" s="813"/>
      <c r="AD207" s="48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813"/>
      <c r="AU207" s="484"/>
      <c r="AV207" s="54"/>
      <c r="AW207" s="54"/>
      <c r="AX207" s="54"/>
      <c r="AY207" s="54"/>
      <c r="AZ207" s="54"/>
      <c r="BA207" s="54"/>
      <c r="BB207" s="54"/>
      <c r="BC207" s="54"/>
      <c r="BD207" s="54"/>
      <c r="BE207" s="54"/>
      <c r="BF207" s="54"/>
      <c r="BG207" s="54"/>
      <c r="BH207" s="54"/>
      <c r="BI207" s="54"/>
      <c r="BJ207" s="54"/>
    </row>
    <row r="208" spans="1:62" ht="16.5" thickBot="1">
      <c r="A208" s="152"/>
      <c r="B208" s="165"/>
      <c r="C208" s="165"/>
      <c r="D208" s="100"/>
      <c r="E208" s="44" t="s">
        <v>617</v>
      </c>
      <c r="F208" s="141"/>
      <c r="G208" s="464">
        <f>COUNT(M208:AB208)</f>
        <v>9</v>
      </c>
      <c r="H208" s="147">
        <f>SUM(M208:AB208)</f>
        <v>34</v>
      </c>
      <c r="I208" s="44"/>
      <c r="J208" s="142"/>
      <c r="K208" s="143"/>
      <c r="L208" s="812"/>
      <c r="M208" s="144">
        <v>0</v>
      </c>
      <c r="N208" s="145">
        <v>4</v>
      </c>
      <c r="O208" s="146">
        <v>4</v>
      </c>
      <c r="P208" s="462">
        <v>0</v>
      </c>
      <c r="Q208" s="146">
        <v>2</v>
      </c>
      <c r="R208" s="146">
        <v>6</v>
      </c>
      <c r="S208" s="145">
        <v>8</v>
      </c>
      <c r="T208" s="145">
        <v>4</v>
      </c>
      <c r="U208" s="475">
        <v>6</v>
      </c>
      <c r="V208" s="145"/>
      <c r="W208" s="145"/>
      <c r="X208" s="145"/>
      <c r="Y208" s="145"/>
      <c r="Z208" s="145"/>
      <c r="AA208" s="475"/>
      <c r="AB208" s="475"/>
      <c r="AC208" s="813"/>
      <c r="AD208" s="48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813"/>
      <c r="AU208" s="484"/>
      <c r="AV208" s="54"/>
      <c r="AW208" s="54"/>
      <c r="AX208" s="54"/>
      <c r="AY208" s="54"/>
      <c r="AZ208" s="54"/>
      <c r="BA208" s="54"/>
      <c r="BB208" s="54"/>
      <c r="BC208" s="54"/>
      <c r="BD208" s="54"/>
      <c r="BE208" s="54"/>
      <c r="BF208" s="54"/>
      <c r="BG208" s="54"/>
      <c r="BH208" s="54"/>
      <c r="BI208" s="54"/>
      <c r="BJ208" s="54"/>
    </row>
    <row r="209" spans="1:62" ht="15.75">
      <c r="A209" s="149" t="s">
        <v>339</v>
      </c>
      <c r="B209" s="40"/>
      <c r="C209" s="40"/>
      <c r="D209" s="41"/>
      <c r="E209" s="42"/>
      <c r="F209" s="43"/>
      <c r="G209" s="40"/>
      <c r="H209" s="40"/>
      <c r="I209" s="40"/>
      <c r="J209" s="40"/>
      <c r="K209" s="40"/>
      <c r="L209" s="40"/>
      <c r="M209" s="40"/>
      <c r="N209" s="40"/>
      <c r="O209" s="40"/>
      <c r="P209" s="40" t="s">
        <v>7</v>
      </c>
      <c r="Q209" s="40" t="s">
        <v>81</v>
      </c>
      <c r="R209" s="40" t="s">
        <v>82</v>
      </c>
      <c r="S209" s="40" t="s">
        <v>83</v>
      </c>
      <c r="T209" s="40"/>
      <c r="U209" s="40"/>
      <c r="V209" s="40"/>
      <c r="W209" s="40"/>
      <c r="X209" s="40"/>
      <c r="Y209" s="40"/>
      <c r="Z209" s="40"/>
      <c r="AA209" s="40"/>
      <c r="AB209" s="483"/>
      <c r="AC209" s="812"/>
      <c r="AD209" s="42"/>
      <c r="AE209" s="42"/>
      <c r="AF209" s="42"/>
      <c r="AG209" s="42"/>
      <c r="AH209" s="42"/>
      <c r="AI209" s="42" t="s">
        <v>11</v>
      </c>
      <c r="AJ209" s="42" t="s">
        <v>84</v>
      </c>
      <c r="AK209" s="42" t="s">
        <v>85</v>
      </c>
      <c r="AL209" s="42" t="s">
        <v>84</v>
      </c>
      <c r="AM209" s="42" t="s">
        <v>86</v>
      </c>
      <c r="AN209" s="44" t="s">
        <v>87</v>
      </c>
      <c r="AO209" s="44" t="s">
        <v>88</v>
      </c>
      <c r="AP209" s="44" t="s">
        <v>89</v>
      </c>
      <c r="AQ209" s="44" t="s">
        <v>87</v>
      </c>
      <c r="AR209" s="44"/>
      <c r="AS209" s="44"/>
      <c r="AT209" s="813"/>
      <c r="AU209" s="40"/>
      <c r="AV209" s="40"/>
      <c r="AW209" s="40" t="s">
        <v>90</v>
      </c>
      <c r="AX209" s="40" t="s">
        <v>91</v>
      </c>
      <c r="AY209" s="40" t="s">
        <v>87</v>
      </c>
      <c r="AZ209" s="40" t="s">
        <v>84</v>
      </c>
      <c r="BA209" s="40" t="s">
        <v>86</v>
      </c>
      <c r="BB209" s="40" t="s">
        <v>83</v>
      </c>
      <c r="BC209" s="40"/>
      <c r="BD209" s="40"/>
      <c r="BE209" s="40"/>
      <c r="BF209" s="40"/>
      <c r="BG209" s="40"/>
      <c r="BH209" s="40"/>
      <c r="BI209" s="40"/>
      <c r="BJ209" s="40"/>
    </row>
    <row r="210" spans="1:62" ht="15">
      <c r="A210" s="847"/>
      <c r="B210" s="848" t="s">
        <v>38</v>
      </c>
      <c r="C210" s="848" t="s">
        <v>39</v>
      </c>
      <c r="D210" s="849" t="s">
        <v>92</v>
      </c>
      <c r="E210" s="48" t="s">
        <v>93</v>
      </c>
      <c r="F210" s="46" t="s">
        <v>100</v>
      </c>
      <c r="G210" s="45" t="s">
        <v>94</v>
      </c>
      <c r="H210" s="45" t="s">
        <v>95</v>
      </c>
      <c r="I210" s="45" t="s">
        <v>96</v>
      </c>
      <c r="J210" s="45" t="s">
        <v>105</v>
      </c>
      <c r="K210" s="47" t="s">
        <v>97</v>
      </c>
      <c r="L210" s="814"/>
      <c r="M210" s="815">
        <v>1</v>
      </c>
      <c r="N210" s="816">
        <v>2</v>
      </c>
      <c r="O210" s="816">
        <v>3</v>
      </c>
      <c r="P210" s="816">
        <v>4</v>
      </c>
      <c r="Q210" s="816">
        <v>5</v>
      </c>
      <c r="R210" s="816">
        <v>6</v>
      </c>
      <c r="S210" s="816">
        <v>7</v>
      </c>
      <c r="T210" s="816">
        <v>8</v>
      </c>
      <c r="U210" s="816">
        <v>9</v>
      </c>
      <c r="V210" s="816">
        <v>10</v>
      </c>
      <c r="W210" s="816">
        <v>11</v>
      </c>
      <c r="X210" s="816">
        <v>12</v>
      </c>
      <c r="Y210" s="816">
        <v>13</v>
      </c>
      <c r="Z210" s="816">
        <v>14</v>
      </c>
      <c r="AA210" s="816">
        <v>15</v>
      </c>
      <c r="AB210" s="816">
        <v>16</v>
      </c>
      <c r="AC210" s="817"/>
      <c r="AD210" s="815">
        <v>1</v>
      </c>
      <c r="AE210" s="816">
        <v>2</v>
      </c>
      <c r="AF210" s="816">
        <v>3</v>
      </c>
      <c r="AG210" s="816">
        <v>4</v>
      </c>
      <c r="AH210" s="816">
        <v>5</v>
      </c>
      <c r="AI210" s="816">
        <v>6</v>
      </c>
      <c r="AJ210" s="816">
        <v>7</v>
      </c>
      <c r="AK210" s="816">
        <v>8</v>
      </c>
      <c r="AL210" s="816">
        <v>9</v>
      </c>
      <c r="AM210" s="816">
        <v>10</v>
      </c>
      <c r="AN210" s="816">
        <v>11</v>
      </c>
      <c r="AO210" s="816">
        <v>12</v>
      </c>
      <c r="AP210" s="816">
        <v>13</v>
      </c>
      <c r="AQ210" s="816">
        <v>14</v>
      </c>
      <c r="AR210" s="816">
        <v>15</v>
      </c>
      <c r="AS210" s="816">
        <v>16</v>
      </c>
      <c r="AT210" s="818"/>
      <c r="AU210" s="815">
        <v>1</v>
      </c>
      <c r="AV210" s="816">
        <v>2</v>
      </c>
      <c r="AW210" s="816">
        <v>3</v>
      </c>
      <c r="AX210" s="816">
        <v>4</v>
      </c>
      <c r="AY210" s="816">
        <v>5</v>
      </c>
      <c r="AZ210" s="816">
        <v>6</v>
      </c>
      <c r="BA210" s="816">
        <v>7</v>
      </c>
      <c r="BB210" s="816">
        <v>8</v>
      </c>
      <c r="BC210" s="816">
        <v>9</v>
      </c>
      <c r="BD210" s="816">
        <v>10</v>
      </c>
      <c r="BE210" s="816">
        <v>11</v>
      </c>
      <c r="BF210" s="816">
        <v>12</v>
      </c>
      <c r="BG210" s="816">
        <v>13</v>
      </c>
      <c r="BH210" s="816">
        <v>14</v>
      </c>
      <c r="BI210" s="816">
        <v>15</v>
      </c>
      <c r="BJ210" s="816">
        <v>16</v>
      </c>
    </row>
    <row r="211" spans="1:62" ht="15.75">
      <c r="A211" s="850">
        <v>29</v>
      </c>
      <c r="B211" s="359" t="s">
        <v>332</v>
      </c>
      <c r="C211" s="850" t="s">
        <v>488</v>
      </c>
      <c r="D211" s="388"/>
      <c r="E211" s="60" t="s">
        <v>618</v>
      </c>
      <c r="F211" s="50">
        <f aca="true" t="shared" si="54" ref="F211:F231">J211/G211</f>
        <v>0.625</v>
      </c>
      <c r="G211" s="49">
        <f aca="true" t="shared" si="55" ref="G211:G231">COUNT(M211:AB211)</f>
        <v>8</v>
      </c>
      <c r="H211" s="49">
        <f aca="true" t="shared" si="56" ref="H211:H231">SUM(M211:AB211)</f>
        <v>0</v>
      </c>
      <c r="I211" s="49">
        <f aca="true" t="shared" si="57" ref="I211:I231">SUM(AD211:AT211)</f>
        <v>5</v>
      </c>
      <c r="J211" s="51">
        <f>SUM(H211:I211)</f>
        <v>5</v>
      </c>
      <c r="K211" s="52">
        <f aca="true" t="shared" si="58" ref="K211:K231">SUM(AU211:BJ211)</f>
        <v>0</v>
      </c>
      <c r="L211" s="812"/>
      <c r="M211" s="484">
        <v>0</v>
      </c>
      <c r="N211" s="54">
        <v>0</v>
      </c>
      <c r="O211" s="54">
        <v>0</v>
      </c>
      <c r="P211" s="54">
        <v>0</v>
      </c>
      <c r="Q211" s="54">
        <v>0</v>
      </c>
      <c r="R211" s="54">
        <v>0</v>
      </c>
      <c r="S211" s="54"/>
      <c r="T211" s="54">
        <v>0</v>
      </c>
      <c r="U211" s="54">
        <v>0</v>
      </c>
      <c r="V211" s="54"/>
      <c r="W211" s="54"/>
      <c r="X211" s="54"/>
      <c r="Y211" s="54"/>
      <c r="Z211" s="54"/>
      <c r="AA211" s="54"/>
      <c r="AB211" s="54"/>
      <c r="AC211" s="813"/>
      <c r="AD211" s="484">
        <v>0</v>
      </c>
      <c r="AE211" s="54">
        <v>0</v>
      </c>
      <c r="AF211" s="54">
        <v>1</v>
      </c>
      <c r="AG211" s="54">
        <v>0</v>
      </c>
      <c r="AH211" s="54">
        <v>2</v>
      </c>
      <c r="AI211" s="54">
        <v>0</v>
      </c>
      <c r="AJ211" s="54"/>
      <c r="AK211" s="54">
        <v>2</v>
      </c>
      <c r="AL211" s="54">
        <v>0</v>
      </c>
      <c r="AM211" s="54"/>
      <c r="AN211" s="54"/>
      <c r="AO211" s="54"/>
      <c r="AP211" s="54"/>
      <c r="AQ211" s="54"/>
      <c r="AR211" s="54"/>
      <c r="AS211" s="54"/>
      <c r="AT211" s="813"/>
      <c r="AU211" s="484"/>
      <c r="AV211" s="54"/>
      <c r="AW211" s="54"/>
      <c r="AX211" s="54"/>
      <c r="AY211" s="54"/>
      <c r="AZ211" s="54"/>
      <c r="BA211" s="54"/>
      <c r="BB211" s="54"/>
      <c r="BC211" s="54"/>
      <c r="BD211" s="54"/>
      <c r="BE211" s="54"/>
      <c r="BF211" s="54"/>
      <c r="BG211" s="54"/>
      <c r="BH211" s="54"/>
      <c r="BI211" s="54"/>
      <c r="BJ211" s="54"/>
    </row>
    <row r="212" spans="1:62" ht="15.75">
      <c r="A212" s="850"/>
      <c r="B212" s="359" t="s">
        <v>332</v>
      </c>
      <c r="C212" s="850" t="s">
        <v>392</v>
      </c>
      <c r="D212" s="388"/>
      <c r="E212" s="60" t="s">
        <v>618</v>
      </c>
      <c r="F212" s="50">
        <f t="shared" si="54"/>
        <v>0.5</v>
      </c>
      <c r="G212" s="49">
        <f t="shared" si="55"/>
        <v>2</v>
      </c>
      <c r="H212" s="49">
        <f t="shared" si="56"/>
        <v>0</v>
      </c>
      <c r="I212" s="49">
        <f t="shared" si="57"/>
        <v>1</v>
      </c>
      <c r="J212" s="51">
        <f aca="true" t="shared" si="59" ref="J212:J231">SUM(H212:I212)</f>
        <v>1</v>
      </c>
      <c r="K212" s="52">
        <f t="shared" si="58"/>
        <v>0</v>
      </c>
      <c r="L212" s="812"/>
      <c r="M212" s="484"/>
      <c r="N212" s="54"/>
      <c r="O212" s="54"/>
      <c r="P212" s="54"/>
      <c r="Q212" s="54"/>
      <c r="R212" s="54"/>
      <c r="S212" s="54">
        <v>0</v>
      </c>
      <c r="T212" s="54"/>
      <c r="U212" s="54">
        <v>0</v>
      </c>
      <c r="V212" s="54"/>
      <c r="W212" s="54"/>
      <c r="X212" s="54"/>
      <c r="Y212" s="54"/>
      <c r="Z212" s="54"/>
      <c r="AA212" s="54"/>
      <c r="AB212" s="54"/>
      <c r="AC212" s="813"/>
      <c r="AD212" s="484"/>
      <c r="AE212" s="54"/>
      <c r="AF212" s="54"/>
      <c r="AG212" s="54"/>
      <c r="AH212" s="54"/>
      <c r="AI212" s="54"/>
      <c r="AJ212" s="54">
        <v>1</v>
      </c>
      <c r="AK212" s="54"/>
      <c r="AL212" s="54">
        <v>0</v>
      </c>
      <c r="AM212" s="54"/>
      <c r="AN212" s="54"/>
      <c r="AO212" s="54"/>
      <c r="AP212" s="54"/>
      <c r="AQ212" s="54"/>
      <c r="AR212" s="54"/>
      <c r="AS212" s="54"/>
      <c r="AT212" s="813"/>
      <c r="AU212" s="48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54"/>
      <c r="BG212" s="54"/>
      <c r="BH212" s="54"/>
      <c r="BI212" s="54"/>
      <c r="BJ212" s="54"/>
    </row>
    <row r="213" spans="1:62" ht="15.75">
      <c r="A213" s="850">
        <v>5</v>
      </c>
      <c r="B213" s="359" t="s">
        <v>489</v>
      </c>
      <c r="C213" s="850" t="s">
        <v>15</v>
      </c>
      <c r="D213" s="783"/>
      <c r="E213" s="60" t="s">
        <v>618</v>
      </c>
      <c r="F213" s="50">
        <f t="shared" si="54"/>
        <v>6.111111111111111</v>
      </c>
      <c r="G213" s="49">
        <f t="shared" si="55"/>
        <v>9</v>
      </c>
      <c r="H213" s="49">
        <f t="shared" si="56"/>
        <v>17</v>
      </c>
      <c r="I213" s="49">
        <f t="shared" si="57"/>
        <v>38</v>
      </c>
      <c r="J213" s="51">
        <f t="shared" si="59"/>
        <v>55</v>
      </c>
      <c r="K213" s="52">
        <f t="shared" si="58"/>
        <v>0</v>
      </c>
      <c r="L213" s="819"/>
      <c r="M213" s="485">
        <v>0</v>
      </c>
      <c r="N213" s="55">
        <v>1</v>
      </c>
      <c r="O213" s="55">
        <v>2</v>
      </c>
      <c r="P213" s="55">
        <v>1</v>
      </c>
      <c r="Q213" s="55">
        <v>0</v>
      </c>
      <c r="R213" s="55">
        <v>2</v>
      </c>
      <c r="S213" s="55">
        <v>6</v>
      </c>
      <c r="T213" s="55">
        <v>3</v>
      </c>
      <c r="U213" s="55">
        <v>2</v>
      </c>
      <c r="V213" s="55"/>
      <c r="W213" s="55"/>
      <c r="X213" s="55"/>
      <c r="Y213" s="55"/>
      <c r="Z213" s="55"/>
      <c r="AA213" s="55"/>
      <c r="AB213" s="55"/>
      <c r="AC213" s="813"/>
      <c r="AD213" s="485">
        <v>3</v>
      </c>
      <c r="AE213" s="55">
        <v>3</v>
      </c>
      <c r="AF213" s="55">
        <v>4</v>
      </c>
      <c r="AG213" s="55">
        <v>1</v>
      </c>
      <c r="AH213" s="55">
        <v>6</v>
      </c>
      <c r="AI213" s="55">
        <v>4</v>
      </c>
      <c r="AJ213" s="55">
        <v>5</v>
      </c>
      <c r="AK213" s="55">
        <v>2</v>
      </c>
      <c r="AL213" s="55">
        <v>10</v>
      </c>
      <c r="AM213" s="55"/>
      <c r="AN213" s="55"/>
      <c r="AO213" s="55"/>
      <c r="AP213" s="55"/>
      <c r="AQ213" s="55"/>
      <c r="AR213" s="55"/>
      <c r="AS213" s="55"/>
      <c r="AT213" s="813"/>
      <c r="AU213" s="485"/>
      <c r="AV213" s="55"/>
      <c r="AW213" s="55"/>
      <c r="AX213" s="55"/>
      <c r="AY213" s="55"/>
      <c r="AZ213" s="55"/>
      <c r="BA213" s="55"/>
      <c r="BB213" s="55"/>
      <c r="BC213" s="55"/>
      <c r="BD213" s="55"/>
      <c r="BE213" s="55"/>
      <c r="BF213" s="55"/>
      <c r="BG213" s="55"/>
      <c r="BH213" s="55"/>
      <c r="BI213" s="55"/>
      <c r="BJ213" s="55"/>
    </row>
    <row r="214" spans="1:62" ht="15.75">
      <c r="A214" s="850"/>
      <c r="B214" s="359" t="s">
        <v>490</v>
      </c>
      <c r="C214" s="850" t="s">
        <v>14</v>
      </c>
      <c r="D214" s="783"/>
      <c r="E214" s="60" t="s">
        <v>618</v>
      </c>
      <c r="F214" s="50">
        <f t="shared" si="54"/>
        <v>1.5714285714285714</v>
      </c>
      <c r="G214" s="49">
        <f t="shared" si="55"/>
        <v>7</v>
      </c>
      <c r="H214" s="49">
        <f t="shared" si="56"/>
        <v>4</v>
      </c>
      <c r="I214" s="49">
        <f t="shared" si="57"/>
        <v>7</v>
      </c>
      <c r="J214" s="51">
        <f t="shared" si="59"/>
        <v>11</v>
      </c>
      <c r="K214" s="52">
        <f t="shared" si="58"/>
        <v>0</v>
      </c>
      <c r="L214" s="812"/>
      <c r="M214" s="484">
        <v>0</v>
      </c>
      <c r="N214" s="54">
        <v>1</v>
      </c>
      <c r="O214" s="54">
        <v>0</v>
      </c>
      <c r="P214" s="54">
        <v>0</v>
      </c>
      <c r="Q214" s="54"/>
      <c r="R214" s="54">
        <v>0</v>
      </c>
      <c r="S214" s="54"/>
      <c r="T214" s="54">
        <v>1</v>
      </c>
      <c r="U214" s="54">
        <v>2</v>
      </c>
      <c r="V214" s="54"/>
      <c r="W214" s="54"/>
      <c r="X214" s="54"/>
      <c r="Y214" s="54"/>
      <c r="Z214" s="54"/>
      <c r="AA214" s="54"/>
      <c r="AB214" s="54"/>
      <c r="AC214" s="813"/>
      <c r="AD214" s="484">
        <v>0</v>
      </c>
      <c r="AE214" s="54">
        <v>0</v>
      </c>
      <c r="AF214" s="54">
        <v>2</v>
      </c>
      <c r="AG214" s="54">
        <v>1</v>
      </c>
      <c r="AH214" s="54"/>
      <c r="AI214" s="54">
        <v>0</v>
      </c>
      <c r="AJ214" s="54"/>
      <c r="AK214" s="54">
        <v>2</v>
      </c>
      <c r="AL214" s="54">
        <v>2</v>
      </c>
      <c r="AM214" s="54"/>
      <c r="AN214" s="54"/>
      <c r="AO214" s="54"/>
      <c r="AP214" s="54"/>
      <c r="AQ214" s="54"/>
      <c r="AR214" s="54"/>
      <c r="AS214" s="54"/>
      <c r="AT214" s="813"/>
      <c r="AU214" s="484"/>
      <c r="AV214" s="54"/>
      <c r="AW214" s="54"/>
      <c r="AX214" s="54"/>
      <c r="AY214" s="54"/>
      <c r="AZ214" s="54"/>
      <c r="BA214" s="54"/>
      <c r="BB214" s="54"/>
      <c r="BC214" s="54"/>
      <c r="BD214" s="54"/>
      <c r="BE214" s="54"/>
      <c r="BF214" s="54"/>
      <c r="BG214" s="54"/>
      <c r="BH214" s="54"/>
      <c r="BI214" s="54"/>
      <c r="BJ214" s="54"/>
    </row>
    <row r="215" spans="1:62" ht="15.75">
      <c r="A215" s="850">
        <v>21</v>
      </c>
      <c r="B215" s="359" t="s">
        <v>491</v>
      </c>
      <c r="C215" s="850" t="s">
        <v>27</v>
      </c>
      <c r="D215" s="783"/>
      <c r="E215" s="60" t="s">
        <v>618</v>
      </c>
      <c r="F215" s="50">
        <f t="shared" si="54"/>
        <v>1.25</v>
      </c>
      <c r="G215" s="49">
        <f t="shared" si="55"/>
        <v>4</v>
      </c>
      <c r="H215" s="49">
        <f t="shared" si="56"/>
        <v>1</v>
      </c>
      <c r="I215" s="49">
        <f t="shared" si="57"/>
        <v>4</v>
      </c>
      <c r="J215" s="51">
        <f t="shared" si="59"/>
        <v>5</v>
      </c>
      <c r="K215" s="52">
        <f t="shared" si="58"/>
        <v>0</v>
      </c>
      <c r="L215" s="812"/>
      <c r="M215" s="484">
        <v>1</v>
      </c>
      <c r="N215" s="54">
        <v>0</v>
      </c>
      <c r="O215" s="54"/>
      <c r="P215" s="54"/>
      <c r="Q215" s="54">
        <v>0</v>
      </c>
      <c r="R215" s="54"/>
      <c r="S215" s="54">
        <v>0</v>
      </c>
      <c r="T215" s="54"/>
      <c r="U215" s="54"/>
      <c r="V215" s="54"/>
      <c r="W215" s="54"/>
      <c r="X215" s="54"/>
      <c r="Y215" s="54"/>
      <c r="Z215" s="54"/>
      <c r="AA215" s="54"/>
      <c r="AB215" s="54"/>
      <c r="AC215" s="813"/>
      <c r="AD215" s="484">
        <v>1</v>
      </c>
      <c r="AE215" s="54">
        <v>1</v>
      </c>
      <c r="AF215" s="54"/>
      <c r="AG215" s="54"/>
      <c r="AH215" s="54">
        <v>0</v>
      </c>
      <c r="AI215" s="54"/>
      <c r="AJ215" s="54">
        <v>2</v>
      </c>
      <c r="AK215" s="54"/>
      <c r="AL215" s="54"/>
      <c r="AM215" s="54"/>
      <c r="AN215" s="54"/>
      <c r="AO215" s="54"/>
      <c r="AP215" s="54"/>
      <c r="AQ215" s="54"/>
      <c r="AR215" s="54"/>
      <c r="AS215" s="54"/>
      <c r="AT215" s="813"/>
      <c r="AU215" s="484"/>
      <c r="AV215" s="54"/>
      <c r="AW215" s="54"/>
      <c r="AX215" s="54"/>
      <c r="AY215" s="54"/>
      <c r="AZ215" s="54"/>
      <c r="BA215" s="54"/>
      <c r="BB215" s="54"/>
      <c r="BC215" s="54"/>
      <c r="BD215" s="54"/>
      <c r="BE215" s="54"/>
      <c r="BF215" s="54"/>
      <c r="BG215" s="54"/>
      <c r="BH215" s="54"/>
      <c r="BI215" s="54"/>
      <c r="BJ215" s="54"/>
    </row>
    <row r="216" spans="1:62" ht="15.75">
      <c r="A216" s="850">
        <v>11</v>
      </c>
      <c r="B216" s="359" t="s">
        <v>326</v>
      </c>
      <c r="C216" s="850" t="s">
        <v>492</v>
      </c>
      <c r="D216" s="783"/>
      <c r="E216" s="60" t="s">
        <v>618</v>
      </c>
      <c r="F216" s="50">
        <f t="shared" si="54"/>
        <v>5.142857142857143</v>
      </c>
      <c r="G216" s="49">
        <f t="shared" si="55"/>
        <v>7</v>
      </c>
      <c r="H216" s="49">
        <f t="shared" si="56"/>
        <v>18</v>
      </c>
      <c r="I216" s="49">
        <f t="shared" si="57"/>
        <v>18</v>
      </c>
      <c r="J216" s="51">
        <f t="shared" si="59"/>
        <v>36</v>
      </c>
      <c r="K216" s="52">
        <f t="shared" si="58"/>
        <v>0</v>
      </c>
      <c r="L216" s="812"/>
      <c r="M216" s="484">
        <v>2</v>
      </c>
      <c r="N216" s="54">
        <v>2</v>
      </c>
      <c r="O216" s="54">
        <v>2</v>
      </c>
      <c r="P216" s="54"/>
      <c r="Q216" s="54">
        <v>2</v>
      </c>
      <c r="R216" s="54">
        <v>0</v>
      </c>
      <c r="S216" s="54">
        <v>4</v>
      </c>
      <c r="T216" s="54"/>
      <c r="U216" s="54">
        <v>6</v>
      </c>
      <c r="V216" s="54"/>
      <c r="W216" s="54"/>
      <c r="X216" s="54"/>
      <c r="Y216" s="54"/>
      <c r="Z216" s="54"/>
      <c r="AA216" s="54"/>
      <c r="AB216" s="54"/>
      <c r="AC216" s="813"/>
      <c r="AD216" s="484">
        <v>2</v>
      </c>
      <c r="AE216" s="54">
        <v>2</v>
      </c>
      <c r="AF216" s="54">
        <v>4</v>
      </c>
      <c r="AG216" s="54"/>
      <c r="AH216" s="54">
        <v>1</v>
      </c>
      <c r="AI216" s="54">
        <v>3</v>
      </c>
      <c r="AJ216" s="54">
        <v>3</v>
      </c>
      <c r="AK216" s="54"/>
      <c r="AL216" s="54">
        <v>3</v>
      </c>
      <c r="AM216" s="54"/>
      <c r="AN216" s="54"/>
      <c r="AO216" s="54"/>
      <c r="AP216" s="54"/>
      <c r="AQ216" s="54"/>
      <c r="AR216" s="54"/>
      <c r="AS216" s="54"/>
      <c r="AT216" s="813"/>
      <c r="AU216" s="484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54"/>
      <c r="BG216" s="54"/>
      <c r="BH216" s="54"/>
      <c r="BI216" s="54"/>
      <c r="BJ216" s="54"/>
    </row>
    <row r="217" spans="1:62" ht="15.75">
      <c r="A217" s="359">
        <v>28</v>
      </c>
      <c r="B217" s="359" t="s">
        <v>493</v>
      </c>
      <c r="C217" s="359" t="s">
        <v>21</v>
      </c>
      <c r="D217" s="783"/>
      <c r="E217" s="60" t="s">
        <v>618</v>
      </c>
      <c r="F217" s="780">
        <f t="shared" si="54"/>
        <v>4</v>
      </c>
      <c r="G217" s="49">
        <f t="shared" si="55"/>
        <v>5</v>
      </c>
      <c r="H217" s="49">
        <f t="shared" si="56"/>
        <v>16</v>
      </c>
      <c r="I217" s="49">
        <f t="shared" si="57"/>
        <v>4</v>
      </c>
      <c r="J217" s="51">
        <f t="shared" si="59"/>
        <v>20</v>
      </c>
      <c r="K217" s="52">
        <f t="shared" si="58"/>
        <v>0</v>
      </c>
      <c r="L217" s="812"/>
      <c r="M217" s="484">
        <v>3</v>
      </c>
      <c r="N217" s="54">
        <v>2</v>
      </c>
      <c r="O217" s="54"/>
      <c r="P217" s="54"/>
      <c r="Q217" s="54">
        <v>3</v>
      </c>
      <c r="R217" s="54">
        <v>3</v>
      </c>
      <c r="S217" s="54"/>
      <c r="T217" s="54">
        <v>5</v>
      </c>
      <c r="U217" s="54"/>
      <c r="V217" s="54"/>
      <c r="W217" s="54"/>
      <c r="X217" s="54"/>
      <c r="Y217" s="54"/>
      <c r="Z217" s="54"/>
      <c r="AA217" s="54"/>
      <c r="AB217" s="54"/>
      <c r="AC217" s="813"/>
      <c r="AD217" s="484">
        <v>0</v>
      </c>
      <c r="AE217" s="54">
        <v>1</v>
      </c>
      <c r="AF217" s="54"/>
      <c r="AG217" s="54"/>
      <c r="AH217" s="54">
        <v>3</v>
      </c>
      <c r="AI217" s="54">
        <v>0</v>
      </c>
      <c r="AJ217" s="54"/>
      <c r="AK217" s="54">
        <v>0</v>
      </c>
      <c r="AL217" s="54"/>
      <c r="AM217" s="54"/>
      <c r="AN217" s="54"/>
      <c r="AO217" s="54"/>
      <c r="AP217" s="54"/>
      <c r="AQ217" s="54"/>
      <c r="AR217" s="54"/>
      <c r="AS217" s="54"/>
      <c r="AT217" s="813"/>
      <c r="AU217" s="48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  <c r="BG217" s="54"/>
      <c r="BH217" s="54"/>
      <c r="BI217" s="54"/>
      <c r="BJ217" s="54"/>
    </row>
    <row r="218" spans="1:62" ht="15.75">
      <c r="A218" s="359">
        <v>20</v>
      </c>
      <c r="B218" s="359" t="s">
        <v>494</v>
      </c>
      <c r="C218" s="359" t="s">
        <v>15</v>
      </c>
      <c r="D218" s="783"/>
      <c r="E218" s="60" t="s">
        <v>618</v>
      </c>
      <c r="F218" s="463">
        <f t="shared" si="54"/>
        <v>0.75</v>
      </c>
      <c r="G218" s="60">
        <f t="shared" si="55"/>
        <v>4</v>
      </c>
      <c r="H218" s="49">
        <f t="shared" si="56"/>
        <v>1</v>
      </c>
      <c r="I218" s="49">
        <f t="shared" si="57"/>
        <v>2</v>
      </c>
      <c r="J218" s="51">
        <f t="shared" si="59"/>
        <v>3</v>
      </c>
      <c r="K218" s="52">
        <f t="shared" si="58"/>
        <v>0</v>
      </c>
      <c r="L218" s="812"/>
      <c r="M218" s="484">
        <v>0</v>
      </c>
      <c r="N218" s="54">
        <v>0</v>
      </c>
      <c r="O218" s="54"/>
      <c r="P218" s="54">
        <v>1</v>
      </c>
      <c r="Q218" s="54"/>
      <c r="R218" s="54"/>
      <c r="S218" s="54"/>
      <c r="T218" s="54">
        <v>0</v>
      </c>
      <c r="U218" s="54"/>
      <c r="V218" s="54"/>
      <c r="W218" s="54"/>
      <c r="X218" s="54"/>
      <c r="Y218" s="54"/>
      <c r="Z218" s="54"/>
      <c r="AA218" s="54"/>
      <c r="AB218" s="54"/>
      <c r="AC218" s="813"/>
      <c r="AD218" s="484">
        <v>0</v>
      </c>
      <c r="AE218" s="54">
        <v>1</v>
      </c>
      <c r="AF218" s="54"/>
      <c r="AG218" s="54">
        <v>1</v>
      </c>
      <c r="AH218" s="54"/>
      <c r="AI218" s="54"/>
      <c r="AJ218" s="54"/>
      <c r="AK218" s="54">
        <v>0</v>
      </c>
      <c r="AL218" s="54"/>
      <c r="AM218" s="54"/>
      <c r="AN218" s="54"/>
      <c r="AO218" s="54"/>
      <c r="AP218" s="54"/>
      <c r="AQ218" s="54"/>
      <c r="AR218" s="54"/>
      <c r="AS218" s="54"/>
      <c r="AT218" s="813"/>
      <c r="AU218" s="48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54"/>
      <c r="BG218" s="54"/>
      <c r="BH218" s="54"/>
      <c r="BI218" s="54"/>
      <c r="BJ218" s="54"/>
    </row>
    <row r="219" spans="1:62" ht="15.75">
      <c r="A219" s="850">
        <v>19</v>
      </c>
      <c r="B219" s="359" t="s">
        <v>495</v>
      </c>
      <c r="C219" s="850" t="s">
        <v>60</v>
      </c>
      <c r="D219" s="783"/>
      <c r="E219" s="60" t="s">
        <v>618</v>
      </c>
      <c r="F219" s="463">
        <f t="shared" si="54"/>
        <v>0.75</v>
      </c>
      <c r="G219" s="60">
        <f t="shared" si="55"/>
        <v>4</v>
      </c>
      <c r="H219" s="49">
        <f t="shared" si="56"/>
        <v>2</v>
      </c>
      <c r="I219" s="49">
        <f t="shared" si="57"/>
        <v>1</v>
      </c>
      <c r="J219" s="51">
        <f t="shared" si="59"/>
        <v>3</v>
      </c>
      <c r="K219" s="52">
        <f t="shared" si="58"/>
        <v>0</v>
      </c>
      <c r="L219" s="812"/>
      <c r="M219" s="484">
        <v>0</v>
      </c>
      <c r="N219" s="54">
        <v>0</v>
      </c>
      <c r="O219" s="54"/>
      <c r="P219" s="54"/>
      <c r="Q219" s="54">
        <v>2</v>
      </c>
      <c r="R219" s="54">
        <v>0</v>
      </c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813"/>
      <c r="AD219" s="484">
        <v>0</v>
      </c>
      <c r="AE219" s="54">
        <v>0</v>
      </c>
      <c r="AF219" s="54"/>
      <c r="AG219" s="54"/>
      <c r="AH219" s="54">
        <v>0</v>
      </c>
      <c r="AI219" s="54">
        <v>1</v>
      </c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813"/>
      <c r="AU219" s="484"/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54"/>
      <c r="BG219" s="54"/>
      <c r="BH219" s="54"/>
      <c r="BI219" s="54"/>
      <c r="BJ219" s="54"/>
    </row>
    <row r="220" spans="1:62" ht="15.75">
      <c r="A220" s="850">
        <v>6</v>
      </c>
      <c r="B220" s="359" t="s">
        <v>322</v>
      </c>
      <c r="C220" s="850" t="s">
        <v>22</v>
      </c>
      <c r="D220" s="783"/>
      <c r="E220" s="60" t="s">
        <v>618</v>
      </c>
      <c r="F220" s="463">
        <f t="shared" si="54"/>
        <v>5.666666666666667</v>
      </c>
      <c r="G220" s="60">
        <f t="shared" si="55"/>
        <v>3</v>
      </c>
      <c r="H220" s="49">
        <f t="shared" si="56"/>
        <v>6</v>
      </c>
      <c r="I220" s="49">
        <f t="shared" si="57"/>
        <v>11</v>
      </c>
      <c r="J220" s="51">
        <f t="shared" si="59"/>
        <v>17</v>
      </c>
      <c r="K220" s="52">
        <f t="shared" si="58"/>
        <v>0</v>
      </c>
      <c r="L220" s="812"/>
      <c r="M220" s="484">
        <v>1</v>
      </c>
      <c r="N220" s="54"/>
      <c r="O220" s="54"/>
      <c r="P220" s="54"/>
      <c r="Q220" s="54">
        <v>2</v>
      </c>
      <c r="R220" s="54"/>
      <c r="S220" s="54"/>
      <c r="T220" s="54">
        <v>3</v>
      </c>
      <c r="U220" s="54"/>
      <c r="V220" s="54"/>
      <c r="W220" s="54"/>
      <c r="X220" s="54"/>
      <c r="Y220" s="54"/>
      <c r="Z220" s="54"/>
      <c r="AA220" s="54"/>
      <c r="AB220" s="54"/>
      <c r="AC220" s="813"/>
      <c r="AD220" s="484">
        <v>0</v>
      </c>
      <c r="AE220" s="54"/>
      <c r="AF220" s="54"/>
      <c r="AG220" s="54"/>
      <c r="AH220" s="54">
        <v>6</v>
      </c>
      <c r="AI220" s="54"/>
      <c r="AJ220" s="54"/>
      <c r="AK220" s="54">
        <v>5</v>
      </c>
      <c r="AL220" s="54"/>
      <c r="AM220" s="54"/>
      <c r="AN220" s="54"/>
      <c r="AO220" s="54"/>
      <c r="AP220" s="54"/>
      <c r="AQ220" s="54"/>
      <c r="AR220" s="54"/>
      <c r="AS220" s="54"/>
      <c r="AT220" s="813"/>
      <c r="AU220" s="484"/>
      <c r="AV220" s="54"/>
      <c r="AW220" s="54"/>
      <c r="AX220" s="54"/>
      <c r="AY220" s="54"/>
      <c r="AZ220" s="54"/>
      <c r="BA220" s="54"/>
      <c r="BB220" s="54"/>
      <c r="BC220" s="54"/>
      <c r="BD220" s="54"/>
      <c r="BE220" s="54"/>
      <c r="BF220" s="54"/>
      <c r="BG220" s="54"/>
      <c r="BH220" s="54"/>
      <c r="BI220" s="54"/>
      <c r="BJ220" s="54"/>
    </row>
    <row r="221" spans="1:62" ht="15.75">
      <c r="A221" s="850">
        <v>88</v>
      </c>
      <c r="B221" s="359" t="s">
        <v>332</v>
      </c>
      <c r="C221" s="850" t="s">
        <v>33</v>
      </c>
      <c r="D221" s="783" t="s">
        <v>664</v>
      </c>
      <c r="E221" s="60" t="s">
        <v>618</v>
      </c>
      <c r="F221" s="463">
        <f t="shared" si="54"/>
        <v>1.7142857142857142</v>
      </c>
      <c r="G221" s="60">
        <f t="shared" si="55"/>
        <v>7</v>
      </c>
      <c r="H221" s="49">
        <f t="shared" si="56"/>
        <v>5</v>
      </c>
      <c r="I221" s="49">
        <f t="shared" si="57"/>
        <v>7</v>
      </c>
      <c r="J221" s="51">
        <f t="shared" si="59"/>
        <v>12</v>
      </c>
      <c r="K221" s="52">
        <f t="shared" si="58"/>
        <v>0</v>
      </c>
      <c r="L221" s="812"/>
      <c r="M221" s="484">
        <v>0</v>
      </c>
      <c r="N221" s="54">
        <v>1</v>
      </c>
      <c r="O221" s="54">
        <v>1</v>
      </c>
      <c r="P221" s="54">
        <v>0</v>
      </c>
      <c r="Q221" s="54"/>
      <c r="R221" s="54">
        <v>0</v>
      </c>
      <c r="S221" s="54">
        <v>2</v>
      </c>
      <c r="T221" s="54">
        <v>1</v>
      </c>
      <c r="U221" s="54"/>
      <c r="V221" s="54"/>
      <c r="W221" s="54"/>
      <c r="X221" s="54"/>
      <c r="Y221" s="54"/>
      <c r="Z221" s="54"/>
      <c r="AA221" s="54"/>
      <c r="AB221" s="54"/>
      <c r="AC221" s="813"/>
      <c r="AD221" s="484">
        <v>0</v>
      </c>
      <c r="AE221" s="54">
        <v>0</v>
      </c>
      <c r="AF221" s="54">
        <v>0</v>
      </c>
      <c r="AG221" s="54">
        <v>4</v>
      </c>
      <c r="AH221" s="54"/>
      <c r="AI221" s="54">
        <v>0</v>
      </c>
      <c r="AJ221" s="54">
        <v>1</v>
      </c>
      <c r="AK221" s="54">
        <v>2</v>
      </c>
      <c r="AL221" s="54"/>
      <c r="AM221" s="54"/>
      <c r="AN221" s="54"/>
      <c r="AO221" s="54"/>
      <c r="AP221" s="54"/>
      <c r="AQ221" s="54"/>
      <c r="AR221" s="54"/>
      <c r="AS221" s="54"/>
      <c r="AT221" s="813"/>
      <c r="AU221" s="484"/>
      <c r="AV221" s="54"/>
      <c r="AW221" s="54"/>
      <c r="AX221" s="54"/>
      <c r="AY221" s="54"/>
      <c r="AZ221" s="54"/>
      <c r="BA221" s="54"/>
      <c r="BB221" s="54"/>
      <c r="BC221" s="54"/>
      <c r="BD221" s="54"/>
      <c r="BE221" s="54"/>
      <c r="BF221" s="54"/>
      <c r="BG221" s="54"/>
      <c r="BH221" s="54"/>
      <c r="BI221" s="54"/>
      <c r="BJ221" s="54"/>
    </row>
    <row r="222" spans="1:62" ht="16.5" thickBot="1">
      <c r="A222" s="850">
        <v>7</v>
      </c>
      <c r="B222" s="864" t="s">
        <v>313</v>
      </c>
      <c r="C222" s="865" t="s">
        <v>66</v>
      </c>
      <c r="D222" s="866" t="s">
        <v>663</v>
      </c>
      <c r="E222" s="60" t="s">
        <v>618</v>
      </c>
      <c r="F222" s="463">
        <f t="shared" si="54"/>
        <v>6.25</v>
      </c>
      <c r="G222" s="60">
        <f t="shared" si="55"/>
        <v>8</v>
      </c>
      <c r="H222" s="49">
        <f t="shared" si="56"/>
        <v>35</v>
      </c>
      <c r="I222" s="49">
        <f t="shared" si="57"/>
        <v>15</v>
      </c>
      <c r="J222" s="51">
        <f t="shared" si="59"/>
        <v>50</v>
      </c>
      <c r="K222" s="52">
        <f t="shared" si="58"/>
        <v>0</v>
      </c>
      <c r="L222" s="812"/>
      <c r="M222" s="484">
        <v>0</v>
      </c>
      <c r="N222" s="54">
        <v>1</v>
      </c>
      <c r="O222" s="54">
        <v>6</v>
      </c>
      <c r="P222" s="54">
        <v>4</v>
      </c>
      <c r="Q222" s="54">
        <v>7</v>
      </c>
      <c r="R222" s="54">
        <v>5</v>
      </c>
      <c r="S222" s="54">
        <v>5</v>
      </c>
      <c r="T222" s="54"/>
      <c r="U222" s="54">
        <v>7</v>
      </c>
      <c r="V222" s="54"/>
      <c r="W222" s="54"/>
      <c r="X222" s="54"/>
      <c r="Y222" s="54"/>
      <c r="Z222" s="54"/>
      <c r="AA222" s="54"/>
      <c r="AB222" s="54"/>
      <c r="AC222" s="813"/>
      <c r="AD222" s="484">
        <v>2</v>
      </c>
      <c r="AE222" s="54">
        <v>1</v>
      </c>
      <c r="AF222" s="54">
        <v>1</v>
      </c>
      <c r="AG222" s="54">
        <v>1</v>
      </c>
      <c r="AH222" s="54">
        <v>1</v>
      </c>
      <c r="AI222" s="54">
        <v>2</v>
      </c>
      <c r="AJ222" s="54">
        <v>3</v>
      </c>
      <c r="AK222" s="54"/>
      <c r="AL222" s="54">
        <v>4</v>
      </c>
      <c r="AM222" s="54"/>
      <c r="AN222" s="54"/>
      <c r="AO222" s="54"/>
      <c r="AP222" s="54"/>
      <c r="AQ222" s="54"/>
      <c r="AR222" s="54"/>
      <c r="AS222" s="54"/>
      <c r="AT222" s="813"/>
      <c r="AU222" s="484"/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4"/>
      <c r="BJ222" s="54"/>
    </row>
    <row r="223" spans="1:62" ht="15.75">
      <c r="A223" s="159"/>
      <c r="B223" s="852" t="s">
        <v>661</v>
      </c>
      <c r="C223" s="853" t="s">
        <v>33</v>
      </c>
      <c r="D223" s="854" t="s">
        <v>662</v>
      </c>
      <c r="E223" s="60" t="s">
        <v>618</v>
      </c>
      <c r="F223" s="463">
        <f t="shared" si="54"/>
        <v>5</v>
      </c>
      <c r="G223" s="60">
        <f t="shared" si="55"/>
        <v>1</v>
      </c>
      <c r="H223" s="49">
        <f t="shared" si="56"/>
        <v>4</v>
      </c>
      <c r="I223" s="49">
        <f t="shared" si="57"/>
        <v>1</v>
      </c>
      <c r="J223" s="51">
        <f t="shared" si="59"/>
        <v>5</v>
      </c>
      <c r="K223" s="52">
        <f t="shared" si="58"/>
        <v>0</v>
      </c>
      <c r="L223" s="812"/>
      <c r="M223" s="484"/>
      <c r="N223" s="54"/>
      <c r="O223" s="54"/>
      <c r="P223" s="54">
        <v>4</v>
      </c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813"/>
      <c r="AD223" s="484"/>
      <c r="AE223" s="54"/>
      <c r="AF223" s="54"/>
      <c r="AG223" s="54">
        <v>1</v>
      </c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813"/>
      <c r="AU223" s="484"/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4"/>
      <c r="BJ223" s="54"/>
    </row>
    <row r="224" spans="1:62" ht="15.75">
      <c r="A224" s="159"/>
      <c r="B224" s="781"/>
      <c r="C224" s="782"/>
      <c r="D224" s="783"/>
      <c r="E224" s="60" t="s">
        <v>618</v>
      </c>
      <c r="F224" s="463" t="e">
        <f t="shared" si="54"/>
        <v>#DIV/0!</v>
      </c>
      <c r="G224" s="60">
        <f t="shared" si="55"/>
        <v>0</v>
      </c>
      <c r="H224" s="49">
        <f t="shared" si="56"/>
        <v>0</v>
      </c>
      <c r="I224" s="49">
        <f t="shared" si="57"/>
        <v>0</v>
      </c>
      <c r="J224" s="51">
        <f t="shared" si="59"/>
        <v>0</v>
      </c>
      <c r="K224" s="52">
        <f t="shared" si="58"/>
        <v>0</v>
      </c>
      <c r="L224" s="812"/>
      <c r="M224" s="48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813"/>
      <c r="AD224" s="48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813"/>
      <c r="AU224" s="484"/>
      <c r="AV224" s="54"/>
      <c r="AW224" s="54"/>
      <c r="AX224" s="54"/>
      <c r="AY224" s="54"/>
      <c r="AZ224" s="54"/>
      <c r="BA224" s="54"/>
      <c r="BB224" s="54"/>
      <c r="BC224" s="54"/>
      <c r="BD224" s="54"/>
      <c r="BE224" s="54"/>
      <c r="BF224" s="54"/>
      <c r="BG224" s="54"/>
      <c r="BH224" s="54"/>
      <c r="BI224" s="54"/>
      <c r="BJ224" s="54"/>
    </row>
    <row r="225" spans="1:62" ht="15.75">
      <c r="A225" s="159"/>
      <c r="B225" s="781"/>
      <c r="C225" s="782"/>
      <c r="D225" s="783"/>
      <c r="E225" s="60" t="s">
        <v>618</v>
      </c>
      <c r="F225" s="463" t="e">
        <f t="shared" si="54"/>
        <v>#DIV/0!</v>
      </c>
      <c r="G225" s="60">
        <f t="shared" si="55"/>
        <v>0</v>
      </c>
      <c r="H225" s="49">
        <f t="shared" si="56"/>
        <v>0</v>
      </c>
      <c r="I225" s="49">
        <f t="shared" si="57"/>
        <v>0</v>
      </c>
      <c r="J225" s="51">
        <f t="shared" si="59"/>
        <v>0</v>
      </c>
      <c r="K225" s="52">
        <f t="shared" si="58"/>
        <v>0</v>
      </c>
      <c r="L225" s="812"/>
      <c r="M225" s="48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813"/>
      <c r="AD225" s="48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813"/>
      <c r="AU225" s="484"/>
      <c r="AV225" s="54"/>
      <c r="AW225" s="54"/>
      <c r="AX225" s="54"/>
      <c r="AY225" s="54"/>
      <c r="AZ225" s="54"/>
      <c r="BA225" s="54"/>
      <c r="BB225" s="54"/>
      <c r="BC225" s="54"/>
      <c r="BD225" s="54"/>
      <c r="BE225" s="54"/>
      <c r="BF225" s="54"/>
      <c r="BG225" s="54"/>
      <c r="BH225" s="54"/>
      <c r="BI225" s="54"/>
      <c r="BJ225" s="54"/>
    </row>
    <row r="226" spans="1:62" ht="15.75">
      <c r="A226" s="159"/>
      <c r="B226" s="781"/>
      <c r="C226" s="782"/>
      <c r="D226" s="783"/>
      <c r="E226" s="57"/>
      <c r="F226" s="463" t="e">
        <f t="shared" si="54"/>
        <v>#DIV/0!</v>
      </c>
      <c r="G226" s="60">
        <f t="shared" si="55"/>
        <v>0</v>
      </c>
      <c r="H226" s="49">
        <f t="shared" si="56"/>
        <v>0</v>
      </c>
      <c r="I226" s="49">
        <f t="shared" si="57"/>
        <v>0</v>
      </c>
      <c r="J226" s="51">
        <f t="shared" si="59"/>
        <v>0</v>
      </c>
      <c r="K226" s="52">
        <f t="shared" si="58"/>
        <v>0</v>
      </c>
      <c r="L226" s="812"/>
      <c r="M226" s="48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813"/>
      <c r="AD226" s="48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813"/>
      <c r="AU226" s="484"/>
      <c r="AV226" s="54"/>
      <c r="AW226" s="54"/>
      <c r="AX226" s="54"/>
      <c r="AY226" s="54"/>
      <c r="AZ226" s="54"/>
      <c r="BA226" s="54"/>
      <c r="BB226" s="54"/>
      <c r="BC226" s="54"/>
      <c r="BD226" s="54"/>
      <c r="BE226" s="54"/>
      <c r="BF226" s="54"/>
      <c r="BG226" s="54"/>
      <c r="BH226" s="54"/>
      <c r="BI226" s="54"/>
      <c r="BJ226" s="54"/>
    </row>
    <row r="227" spans="1:62" ht="15.75">
      <c r="A227" s="159"/>
      <c r="B227" s="781"/>
      <c r="C227" s="782"/>
      <c r="D227" s="783"/>
      <c r="E227" s="57"/>
      <c r="F227" s="463" t="e">
        <f t="shared" si="54"/>
        <v>#DIV/0!</v>
      </c>
      <c r="G227" s="60">
        <f t="shared" si="55"/>
        <v>0</v>
      </c>
      <c r="H227" s="49">
        <f t="shared" si="56"/>
        <v>0</v>
      </c>
      <c r="I227" s="49">
        <f t="shared" si="57"/>
        <v>0</v>
      </c>
      <c r="J227" s="51">
        <f t="shared" si="59"/>
        <v>0</v>
      </c>
      <c r="K227" s="52">
        <f t="shared" si="58"/>
        <v>0</v>
      </c>
      <c r="L227" s="812"/>
      <c r="M227" s="48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813"/>
      <c r="AD227" s="48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813"/>
      <c r="AU227" s="484"/>
      <c r="AV227" s="54"/>
      <c r="AW227" s="54"/>
      <c r="AX227" s="54"/>
      <c r="AY227" s="54"/>
      <c r="AZ227" s="54"/>
      <c r="BA227" s="54"/>
      <c r="BB227" s="54"/>
      <c r="BC227" s="54"/>
      <c r="BD227" s="54"/>
      <c r="BE227" s="54"/>
      <c r="BF227" s="54"/>
      <c r="BG227" s="54"/>
      <c r="BH227" s="54"/>
      <c r="BI227" s="54"/>
      <c r="BJ227" s="54"/>
    </row>
    <row r="228" spans="1:62" ht="15.75">
      <c r="A228" s="159"/>
      <c r="B228" s="784"/>
      <c r="C228" s="785"/>
      <c r="D228" s="783"/>
      <c r="E228" s="57"/>
      <c r="F228" s="463" t="e">
        <f t="shared" si="54"/>
        <v>#DIV/0!</v>
      </c>
      <c r="G228" s="60">
        <f t="shared" si="55"/>
        <v>0</v>
      </c>
      <c r="H228" s="49">
        <f t="shared" si="56"/>
        <v>0</v>
      </c>
      <c r="I228" s="49">
        <f t="shared" si="57"/>
        <v>0</v>
      </c>
      <c r="J228" s="51">
        <f t="shared" si="59"/>
        <v>0</v>
      </c>
      <c r="K228" s="52">
        <f t="shared" si="58"/>
        <v>0</v>
      </c>
      <c r="L228" s="812"/>
      <c r="M228" s="48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813"/>
      <c r="AD228" s="48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813"/>
      <c r="AU228" s="484"/>
      <c r="AV228" s="54"/>
      <c r="AW228" s="54"/>
      <c r="AX228" s="54"/>
      <c r="AY228" s="54"/>
      <c r="AZ228" s="54"/>
      <c r="BA228" s="54"/>
      <c r="BB228" s="54"/>
      <c r="BC228" s="54"/>
      <c r="BD228" s="54"/>
      <c r="BE228" s="54"/>
      <c r="BF228" s="54"/>
      <c r="BG228" s="54"/>
      <c r="BH228" s="54"/>
      <c r="BI228" s="54"/>
      <c r="BJ228" s="54"/>
    </row>
    <row r="229" spans="1:62" ht="15.75">
      <c r="A229" s="771"/>
      <c r="B229" s="772"/>
      <c r="C229" s="772"/>
      <c r="D229" s="773"/>
      <c r="E229" s="774"/>
      <c r="F229" s="775" t="e">
        <f t="shared" si="54"/>
        <v>#DIV/0!</v>
      </c>
      <c r="G229" s="60">
        <f t="shared" si="55"/>
        <v>0</v>
      </c>
      <c r="H229" s="49">
        <f t="shared" si="56"/>
        <v>0</v>
      </c>
      <c r="I229" s="49">
        <f t="shared" si="57"/>
        <v>0</v>
      </c>
      <c r="J229" s="51">
        <f t="shared" si="59"/>
        <v>0</v>
      </c>
      <c r="K229" s="52">
        <f t="shared" si="58"/>
        <v>0</v>
      </c>
      <c r="L229" s="812"/>
      <c r="M229" s="48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813"/>
      <c r="AD229" s="48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813"/>
      <c r="AU229" s="484"/>
      <c r="AV229" s="54"/>
      <c r="AW229" s="54"/>
      <c r="AX229" s="54"/>
      <c r="AY229" s="54"/>
      <c r="AZ229" s="54"/>
      <c r="BA229" s="54"/>
      <c r="BB229" s="54"/>
      <c r="BC229" s="54"/>
      <c r="BD229" s="54"/>
      <c r="BE229" s="54"/>
      <c r="BF229" s="54"/>
      <c r="BG229" s="54"/>
      <c r="BH229" s="54"/>
      <c r="BI229" s="54"/>
      <c r="BJ229" s="54"/>
    </row>
    <row r="230" spans="1:62" ht="15.75">
      <c r="A230" s="151"/>
      <c r="B230" s="364" t="s">
        <v>332</v>
      </c>
      <c r="C230" s="364" t="s">
        <v>392</v>
      </c>
      <c r="D230" s="361"/>
      <c r="E230" s="57" t="s">
        <v>619</v>
      </c>
      <c r="F230" s="50">
        <f t="shared" si="54"/>
        <v>13.375</v>
      </c>
      <c r="G230" s="60">
        <f t="shared" si="55"/>
        <v>8</v>
      </c>
      <c r="H230" s="49">
        <f t="shared" si="56"/>
        <v>107</v>
      </c>
      <c r="I230" s="49">
        <f t="shared" si="57"/>
        <v>1</v>
      </c>
      <c r="J230" s="51">
        <f>SUM(H230:I230)-1</f>
        <v>107</v>
      </c>
      <c r="K230" s="52">
        <f t="shared" si="58"/>
        <v>0</v>
      </c>
      <c r="L230" s="812"/>
      <c r="M230" s="484">
        <v>12</v>
      </c>
      <c r="N230" s="54">
        <v>15</v>
      </c>
      <c r="O230" s="54">
        <v>12</v>
      </c>
      <c r="P230" s="54">
        <v>18</v>
      </c>
      <c r="Q230" s="54">
        <v>6</v>
      </c>
      <c r="R230" s="54">
        <v>23</v>
      </c>
      <c r="S230" s="54"/>
      <c r="T230" s="54">
        <v>16</v>
      </c>
      <c r="U230" s="54">
        <v>5</v>
      </c>
      <c r="V230" s="54"/>
      <c r="W230" s="54"/>
      <c r="X230" s="54"/>
      <c r="Y230" s="54"/>
      <c r="Z230" s="54"/>
      <c r="AA230" s="54"/>
      <c r="AB230" s="54"/>
      <c r="AC230" s="813"/>
      <c r="AD230" s="484"/>
      <c r="AE230" s="54"/>
      <c r="AF230" s="54">
        <v>1</v>
      </c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813"/>
      <c r="AU230" s="484"/>
      <c r="AV230" s="54"/>
      <c r="AW230" s="54"/>
      <c r="AX230" s="54"/>
      <c r="AY230" s="54"/>
      <c r="AZ230" s="54"/>
      <c r="BA230" s="54"/>
      <c r="BB230" s="54"/>
      <c r="BC230" s="54"/>
      <c r="BD230" s="54"/>
      <c r="BE230" s="54"/>
      <c r="BF230" s="54"/>
      <c r="BG230" s="54"/>
      <c r="BH230" s="54"/>
      <c r="BI230" s="54"/>
      <c r="BJ230" s="54"/>
    </row>
    <row r="231" spans="1:62" ht="16.5" thickBot="1">
      <c r="A231" s="153"/>
      <c r="B231" s="362" t="s">
        <v>332</v>
      </c>
      <c r="C231" s="1001" t="s">
        <v>488</v>
      </c>
      <c r="D231" s="362"/>
      <c r="E231" s="57" t="s">
        <v>619</v>
      </c>
      <c r="F231" s="50">
        <f t="shared" si="54"/>
        <v>10</v>
      </c>
      <c r="G231" s="60">
        <f t="shared" si="55"/>
        <v>2</v>
      </c>
      <c r="H231" s="49">
        <f t="shared" si="56"/>
        <v>20</v>
      </c>
      <c r="I231" s="49">
        <f t="shared" si="57"/>
        <v>0</v>
      </c>
      <c r="J231" s="51">
        <f t="shared" si="59"/>
        <v>20</v>
      </c>
      <c r="K231" s="52">
        <f t="shared" si="58"/>
        <v>0</v>
      </c>
      <c r="L231" s="812"/>
      <c r="M231" s="484"/>
      <c r="N231" s="54"/>
      <c r="O231" s="54"/>
      <c r="P231" s="54"/>
      <c r="Q231" s="54"/>
      <c r="R231" s="54"/>
      <c r="S231" s="54">
        <v>14</v>
      </c>
      <c r="T231" s="54"/>
      <c r="U231" s="54">
        <v>6</v>
      </c>
      <c r="V231" s="54"/>
      <c r="W231" s="54"/>
      <c r="X231" s="54"/>
      <c r="Y231" s="54"/>
      <c r="Z231" s="54"/>
      <c r="AA231" s="54"/>
      <c r="AB231" s="54"/>
      <c r="AC231" s="813"/>
      <c r="AD231" s="48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813"/>
      <c r="AU231" s="484"/>
      <c r="AV231" s="54"/>
      <c r="AW231" s="54"/>
      <c r="AX231" s="54"/>
      <c r="AY231" s="54"/>
      <c r="AZ231" s="54"/>
      <c r="BA231" s="54"/>
      <c r="BB231" s="54"/>
      <c r="BC231" s="54"/>
      <c r="BD231" s="54"/>
      <c r="BE231" s="54"/>
      <c r="BF231" s="54"/>
      <c r="BG231" s="54"/>
      <c r="BH231" s="54"/>
      <c r="BI231" s="54"/>
      <c r="BJ231" s="54"/>
    </row>
    <row r="232" spans="1:62" ht="16.5" thickBot="1">
      <c r="A232" s="152"/>
      <c r="B232" s="165"/>
      <c r="C232" s="165"/>
      <c r="D232" s="100"/>
      <c r="E232" s="44" t="s">
        <v>641</v>
      </c>
      <c r="F232" s="141"/>
      <c r="G232" s="464">
        <f>COUNT(M232:AB232)</f>
        <v>9</v>
      </c>
      <c r="H232" s="147">
        <f>SUM(M232:AB232)</f>
        <v>16</v>
      </c>
      <c r="I232" s="44"/>
      <c r="J232" s="142"/>
      <c r="K232" s="143"/>
      <c r="L232" s="812"/>
      <c r="M232" s="144">
        <v>0</v>
      </c>
      <c r="N232" s="145">
        <v>2</v>
      </c>
      <c r="O232" s="146">
        <v>2</v>
      </c>
      <c r="P232" s="462">
        <v>4</v>
      </c>
      <c r="Q232" s="146">
        <v>4</v>
      </c>
      <c r="R232" s="146">
        <v>0</v>
      </c>
      <c r="S232" s="145">
        <v>2</v>
      </c>
      <c r="T232" s="145">
        <v>0</v>
      </c>
      <c r="U232" s="475">
        <v>2</v>
      </c>
      <c r="V232" s="145"/>
      <c r="W232" s="145"/>
      <c r="X232" s="145"/>
      <c r="Y232" s="145"/>
      <c r="Z232" s="145"/>
      <c r="AA232" s="475"/>
      <c r="AB232" s="475"/>
      <c r="AC232" s="813"/>
      <c r="AD232" s="48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813"/>
      <c r="AU232" s="484"/>
      <c r="AV232" s="54"/>
      <c r="AW232" s="54"/>
      <c r="AX232" s="54"/>
      <c r="AY232" s="54"/>
      <c r="AZ232" s="54"/>
      <c r="BA232" s="54"/>
      <c r="BB232" s="54"/>
      <c r="BC232" s="54"/>
      <c r="BD232" s="54"/>
      <c r="BE232" s="54"/>
      <c r="BF232" s="54"/>
      <c r="BG232" s="54"/>
      <c r="BH232" s="54"/>
      <c r="BI232" s="54"/>
      <c r="BJ232" s="54"/>
    </row>
    <row r="234" spans="1:62" ht="15.75">
      <c r="A234" s="149" t="s">
        <v>315</v>
      </c>
      <c r="B234" s="40"/>
      <c r="C234" s="40"/>
      <c r="D234" s="41"/>
      <c r="E234" s="42"/>
      <c r="F234" s="43"/>
      <c r="G234" s="40"/>
      <c r="H234" s="40"/>
      <c r="I234" s="40"/>
      <c r="J234" s="40"/>
      <c r="K234" s="40"/>
      <c r="L234" s="40"/>
      <c r="M234" s="40"/>
      <c r="N234" s="40"/>
      <c r="O234" s="40"/>
      <c r="P234" s="40" t="s">
        <v>7</v>
      </c>
      <c r="Q234" s="40" t="s">
        <v>81</v>
      </c>
      <c r="R234" s="40" t="s">
        <v>82</v>
      </c>
      <c r="S234" s="40" t="s">
        <v>83</v>
      </c>
      <c r="T234" s="40"/>
      <c r="U234" s="40"/>
      <c r="V234" s="40"/>
      <c r="W234" s="40"/>
      <c r="X234" s="40"/>
      <c r="Y234" s="40"/>
      <c r="Z234" s="40"/>
      <c r="AA234" s="40"/>
      <c r="AB234" s="483"/>
      <c r="AC234" s="812"/>
      <c r="AD234" s="42"/>
      <c r="AE234" s="42"/>
      <c r="AF234" s="42"/>
      <c r="AG234" s="42"/>
      <c r="AH234" s="42"/>
      <c r="AI234" s="42" t="s">
        <v>11</v>
      </c>
      <c r="AJ234" s="42" t="s">
        <v>84</v>
      </c>
      <c r="AK234" s="42" t="s">
        <v>85</v>
      </c>
      <c r="AL234" s="42" t="s">
        <v>84</v>
      </c>
      <c r="AM234" s="42" t="s">
        <v>86</v>
      </c>
      <c r="AN234" s="44" t="s">
        <v>87</v>
      </c>
      <c r="AO234" s="44" t="s">
        <v>88</v>
      </c>
      <c r="AP234" s="44" t="s">
        <v>89</v>
      </c>
      <c r="AQ234" s="44" t="s">
        <v>87</v>
      </c>
      <c r="AR234" s="44"/>
      <c r="AS234" s="44"/>
      <c r="AT234" s="813"/>
      <c r="AU234" s="40"/>
      <c r="AV234" s="40"/>
      <c r="AW234" s="40" t="s">
        <v>90</v>
      </c>
      <c r="AX234" s="40" t="s">
        <v>91</v>
      </c>
      <c r="AY234" s="40" t="s">
        <v>87</v>
      </c>
      <c r="AZ234" s="40" t="s">
        <v>84</v>
      </c>
      <c r="BA234" s="40" t="s">
        <v>86</v>
      </c>
      <c r="BB234" s="40" t="s">
        <v>83</v>
      </c>
      <c r="BC234" s="40"/>
      <c r="BD234" s="40"/>
      <c r="BE234" s="40"/>
      <c r="BF234" s="40"/>
      <c r="BG234" s="40"/>
      <c r="BH234" s="40"/>
      <c r="BI234" s="40"/>
      <c r="BJ234" s="40"/>
    </row>
    <row r="235" spans="1:62" ht="15">
      <c r="A235" s="150"/>
      <c r="B235" s="58" t="s">
        <v>38</v>
      </c>
      <c r="C235" s="58" t="s">
        <v>39</v>
      </c>
      <c r="D235" s="59" t="s">
        <v>92</v>
      </c>
      <c r="E235" s="45" t="s">
        <v>93</v>
      </c>
      <c r="F235" s="46" t="s">
        <v>100</v>
      </c>
      <c r="G235" s="45" t="s">
        <v>94</v>
      </c>
      <c r="H235" s="45" t="s">
        <v>95</v>
      </c>
      <c r="I235" s="45" t="s">
        <v>96</v>
      </c>
      <c r="J235" s="45" t="s">
        <v>105</v>
      </c>
      <c r="K235" s="47" t="s">
        <v>97</v>
      </c>
      <c r="L235" s="814"/>
      <c r="M235" s="815">
        <v>1</v>
      </c>
      <c r="N235" s="816">
        <v>2</v>
      </c>
      <c r="O235" s="816">
        <v>3</v>
      </c>
      <c r="P235" s="816">
        <v>4</v>
      </c>
      <c r="Q235" s="816">
        <v>5</v>
      </c>
      <c r="R235" s="816">
        <v>6</v>
      </c>
      <c r="S235" s="816">
        <v>7</v>
      </c>
      <c r="T235" s="816">
        <v>8</v>
      </c>
      <c r="U235" s="816">
        <v>9</v>
      </c>
      <c r="V235" s="816">
        <v>10</v>
      </c>
      <c r="W235" s="816">
        <v>11</v>
      </c>
      <c r="X235" s="816">
        <v>12</v>
      </c>
      <c r="Y235" s="816">
        <v>13</v>
      </c>
      <c r="Z235" s="816">
        <v>14</v>
      </c>
      <c r="AA235" s="816">
        <v>15</v>
      </c>
      <c r="AB235" s="816">
        <v>16</v>
      </c>
      <c r="AC235" s="817"/>
      <c r="AD235" s="815">
        <v>1</v>
      </c>
      <c r="AE235" s="816">
        <v>2</v>
      </c>
      <c r="AF235" s="816">
        <v>3</v>
      </c>
      <c r="AG235" s="816">
        <v>4</v>
      </c>
      <c r="AH235" s="816">
        <v>5</v>
      </c>
      <c r="AI235" s="816">
        <v>6</v>
      </c>
      <c r="AJ235" s="816">
        <v>7</v>
      </c>
      <c r="AK235" s="816">
        <v>8</v>
      </c>
      <c r="AL235" s="816">
        <v>9</v>
      </c>
      <c r="AM235" s="816">
        <v>10</v>
      </c>
      <c r="AN235" s="816">
        <v>11</v>
      </c>
      <c r="AO235" s="816">
        <v>12</v>
      </c>
      <c r="AP235" s="816">
        <v>13</v>
      </c>
      <c r="AQ235" s="816">
        <v>14</v>
      </c>
      <c r="AR235" s="816">
        <v>15</v>
      </c>
      <c r="AS235" s="816">
        <v>16</v>
      </c>
      <c r="AT235" s="818"/>
      <c r="AU235" s="815">
        <v>1</v>
      </c>
      <c r="AV235" s="816">
        <v>2</v>
      </c>
      <c r="AW235" s="816">
        <v>3</v>
      </c>
      <c r="AX235" s="816">
        <v>4</v>
      </c>
      <c r="AY235" s="816">
        <v>5</v>
      </c>
      <c r="AZ235" s="816">
        <v>6</v>
      </c>
      <c r="BA235" s="816">
        <v>7</v>
      </c>
      <c r="BB235" s="816">
        <v>8</v>
      </c>
      <c r="BC235" s="816">
        <v>9</v>
      </c>
      <c r="BD235" s="816">
        <v>10</v>
      </c>
      <c r="BE235" s="816">
        <v>11</v>
      </c>
      <c r="BF235" s="816">
        <v>12</v>
      </c>
      <c r="BG235" s="816">
        <v>13</v>
      </c>
      <c r="BH235" s="816">
        <v>14</v>
      </c>
      <c r="BI235" s="816">
        <v>15</v>
      </c>
      <c r="BJ235" s="816">
        <v>16</v>
      </c>
    </row>
    <row r="236" spans="1:62" ht="15.75">
      <c r="A236" s="8">
        <v>44</v>
      </c>
      <c r="B236" s="76" t="s">
        <v>117</v>
      </c>
      <c r="C236" s="8" t="s">
        <v>12</v>
      </c>
      <c r="D236" s="5">
        <v>700305</v>
      </c>
      <c r="E236" s="60" t="s">
        <v>315</v>
      </c>
      <c r="F236" s="50">
        <f aca="true" t="shared" si="60" ref="F236:F256">J236/G236</f>
        <v>1.1818181818181819</v>
      </c>
      <c r="G236" s="49">
        <f aca="true" t="shared" si="61" ref="G236:G256">COUNT(M236:AB236)</f>
        <v>11</v>
      </c>
      <c r="H236" s="49">
        <f aca="true" t="shared" si="62" ref="H236:H256">SUM(M236:AB236)</f>
        <v>6</v>
      </c>
      <c r="I236" s="49">
        <f aca="true" t="shared" si="63" ref="I236:I256">SUM(AD236:AT236)</f>
        <v>7</v>
      </c>
      <c r="J236" s="51">
        <f>SUM(H236:I236)</f>
        <v>13</v>
      </c>
      <c r="K236" s="52">
        <f aca="true" t="shared" si="64" ref="K236:K256">SUM(AU236:BJ236)</f>
        <v>0</v>
      </c>
      <c r="L236" s="812"/>
      <c r="M236" s="484">
        <v>0</v>
      </c>
      <c r="N236" s="54">
        <v>2</v>
      </c>
      <c r="O236" s="54">
        <v>0</v>
      </c>
      <c r="P236" s="54">
        <v>0</v>
      </c>
      <c r="Q236" s="54">
        <v>0</v>
      </c>
      <c r="R236" s="54">
        <v>2</v>
      </c>
      <c r="S236" s="54">
        <v>0</v>
      </c>
      <c r="T236" s="54">
        <v>1</v>
      </c>
      <c r="U236" s="54">
        <v>1</v>
      </c>
      <c r="V236" s="54">
        <v>0</v>
      </c>
      <c r="W236" s="54">
        <v>0</v>
      </c>
      <c r="X236" s="54"/>
      <c r="Y236" s="54"/>
      <c r="Z236" s="54"/>
      <c r="AA236" s="54"/>
      <c r="AB236" s="54"/>
      <c r="AC236" s="813"/>
      <c r="AD236" s="484">
        <v>0</v>
      </c>
      <c r="AE236" s="54">
        <v>0</v>
      </c>
      <c r="AF236" s="54">
        <v>1</v>
      </c>
      <c r="AG236" s="54">
        <v>0</v>
      </c>
      <c r="AH236" s="54">
        <v>0</v>
      </c>
      <c r="AI236" s="54">
        <v>2</v>
      </c>
      <c r="AJ236" s="54">
        <v>2</v>
      </c>
      <c r="AK236" s="54">
        <v>0</v>
      </c>
      <c r="AL236" s="54">
        <v>0</v>
      </c>
      <c r="AM236" s="54">
        <v>2</v>
      </c>
      <c r="AN236" s="54">
        <v>0</v>
      </c>
      <c r="AO236" s="54"/>
      <c r="AP236" s="54"/>
      <c r="AQ236" s="54"/>
      <c r="AR236" s="54"/>
      <c r="AS236" s="54"/>
      <c r="AT236" s="813"/>
      <c r="AU236" s="484"/>
      <c r="AV236" s="54"/>
      <c r="AW236" s="54"/>
      <c r="AX236" s="54"/>
      <c r="AY236" s="54"/>
      <c r="AZ236" s="54"/>
      <c r="BA236" s="54"/>
      <c r="BB236" s="54"/>
      <c r="BC236" s="54"/>
      <c r="BD236" s="54"/>
      <c r="BE236" s="54"/>
      <c r="BF236" s="54"/>
      <c r="BG236" s="54"/>
      <c r="BH236" s="54"/>
      <c r="BI236" s="54"/>
      <c r="BJ236" s="54"/>
    </row>
    <row r="237" spans="1:62" ht="15.75">
      <c r="A237" s="8">
        <v>12</v>
      </c>
      <c r="B237" s="76" t="s">
        <v>13</v>
      </c>
      <c r="C237" s="8" t="s">
        <v>12</v>
      </c>
      <c r="D237" s="5">
        <v>750513</v>
      </c>
      <c r="E237" s="60" t="s">
        <v>315</v>
      </c>
      <c r="F237" s="50">
        <f t="shared" si="60"/>
        <v>2.25</v>
      </c>
      <c r="G237" s="49">
        <f t="shared" si="61"/>
        <v>8</v>
      </c>
      <c r="H237" s="49">
        <f t="shared" si="62"/>
        <v>6</v>
      </c>
      <c r="I237" s="49">
        <f t="shared" si="63"/>
        <v>12</v>
      </c>
      <c r="J237" s="51">
        <f aca="true" t="shared" si="65" ref="J237:J256">SUM(H237:I237)</f>
        <v>18</v>
      </c>
      <c r="K237" s="52">
        <f t="shared" si="64"/>
        <v>0</v>
      </c>
      <c r="L237" s="812"/>
      <c r="M237" s="484">
        <v>0</v>
      </c>
      <c r="N237" s="54">
        <v>1</v>
      </c>
      <c r="O237" s="54">
        <v>0</v>
      </c>
      <c r="P237" s="54">
        <v>0</v>
      </c>
      <c r="Q237" s="54">
        <v>1</v>
      </c>
      <c r="R237" s="54">
        <v>0</v>
      </c>
      <c r="S237" s="54">
        <v>2</v>
      </c>
      <c r="T237" s="54">
        <v>2</v>
      </c>
      <c r="U237" s="54"/>
      <c r="V237" s="54"/>
      <c r="W237" s="54"/>
      <c r="X237" s="54"/>
      <c r="Y237" s="54"/>
      <c r="Z237" s="54"/>
      <c r="AA237" s="54"/>
      <c r="AB237" s="54"/>
      <c r="AC237" s="813"/>
      <c r="AD237" s="484">
        <v>1</v>
      </c>
      <c r="AE237" s="54">
        <v>1</v>
      </c>
      <c r="AF237" s="54">
        <v>1</v>
      </c>
      <c r="AG237" s="54">
        <v>2</v>
      </c>
      <c r="AH237" s="54">
        <v>0</v>
      </c>
      <c r="AI237" s="54">
        <v>3</v>
      </c>
      <c r="AJ237" s="54">
        <v>1</v>
      </c>
      <c r="AK237" s="54">
        <v>3</v>
      </c>
      <c r="AL237" s="54"/>
      <c r="AM237" s="54"/>
      <c r="AN237" s="54"/>
      <c r="AO237" s="54"/>
      <c r="AP237" s="54"/>
      <c r="AQ237" s="54"/>
      <c r="AR237" s="54"/>
      <c r="AS237" s="54"/>
      <c r="AT237" s="813"/>
      <c r="AU237" s="484"/>
      <c r="AV237" s="54"/>
      <c r="AW237" s="54"/>
      <c r="AX237" s="54"/>
      <c r="AY237" s="54"/>
      <c r="AZ237" s="54"/>
      <c r="BA237" s="54"/>
      <c r="BB237" s="54"/>
      <c r="BC237" s="54"/>
      <c r="BD237" s="54"/>
      <c r="BE237" s="54"/>
      <c r="BF237" s="54"/>
      <c r="BG237" s="54"/>
      <c r="BH237" s="54"/>
      <c r="BI237" s="54"/>
      <c r="BJ237" s="54"/>
    </row>
    <row r="238" spans="1:62" ht="15.75">
      <c r="A238" s="338">
        <v>8</v>
      </c>
      <c r="B238" s="354" t="s">
        <v>123</v>
      </c>
      <c r="C238" s="338" t="s">
        <v>60</v>
      </c>
      <c r="D238" s="355">
        <v>960715</v>
      </c>
      <c r="E238" s="60" t="s">
        <v>315</v>
      </c>
      <c r="F238" s="50" t="e">
        <f t="shared" si="60"/>
        <v>#DIV/0!</v>
      </c>
      <c r="G238" s="49">
        <f t="shared" si="61"/>
        <v>0</v>
      </c>
      <c r="H238" s="49">
        <f t="shared" si="62"/>
        <v>0</v>
      </c>
      <c r="I238" s="49">
        <f t="shared" si="63"/>
        <v>0</v>
      </c>
      <c r="J238" s="51">
        <f t="shared" si="65"/>
        <v>0</v>
      </c>
      <c r="K238" s="52">
        <f t="shared" si="64"/>
        <v>0</v>
      </c>
      <c r="L238" s="819"/>
      <c r="M238" s="48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813"/>
      <c r="AD238" s="485"/>
      <c r="AE238" s="55"/>
      <c r="AF238" s="55"/>
      <c r="AG238" s="55"/>
      <c r="AH238" s="55"/>
      <c r="AI238" s="55"/>
      <c r="AJ238" s="55"/>
      <c r="AK238" s="55"/>
      <c r="AL238" s="55"/>
      <c r="AM238" s="55"/>
      <c r="AN238" s="55"/>
      <c r="AO238" s="55"/>
      <c r="AP238" s="55"/>
      <c r="AQ238" s="55"/>
      <c r="AR238" s="55"/>
      <c r="AS238" s="55"/>
      <c r="AT238" s="813"/>
      <c r="AU238" s="485"/>
      <c r="AV238" s="55"/>
      <c r="AW238" s="55"/>
      <c r="AX238" s="55"/>
      <c r="AY238" s="55"/>
      <c r="AZ238" s="55"/>
      <c r="BA238" s="55"/>
      <c r="BB238" s="55"/>
      <c r="BC238" s="55"/>
      <c r="BD238" s="55"/>
      <c r="BE238" s="55"/>
      <c r="BF238" s="55"/>
      <c r="BG238" s="55"/>
      <c r="BH238" s="55"/>
      <c r="BI238" s="55"/>
      <c r="BJ238" s="55"/>
    </row>
    <row r="239" spans="1:62" ht="15.75">
      <c r="A239" s="78">
        <v>77</v>
      </c>
      <c r="B239" s="356" t="s">
        <v>124</v>
      </c>
      <c r="C239" s="356" t="s">
        <v>69</v>
      </c>
      <c r="D239" s="357">
        <v>760808</v>
      </c>
      <c r="E239" s="60" t="s">
        <v>315</v>
      </c>
      <c r="F239" s="50">
        <f t="shared" si="60"/>
        <v>0.8333333333333334</v>
      </c>
      <c r="G239" s="49">
        <f t="shared" si="61"/>
        <v>6</v>
      </c>
      <c r="H239" s="49">
        <f t="shared" si="62"/>
        <v>1</v>
      </c>
      <c r="I239" s="49">
        <f t="shared" si="63"/>
        <v>4</v>
      </c>
      <c r="J239" s="51">
        <f t="shared" si="65"/>
        <v>5</v>
      </c>
      <c r="K239" s="52">
        <f t="shared" si="64"/>
        <v>0</v>
      </c>
      <c r="L239" s="812"/>
      <c r="M239" s="484">
        <v>0</v>
      </c>
      <c r="N239" s="54"/>
      <c r="O239" s="54">
        <v>0</v>
      </c>
      <c r="P239" s="54">
        <v>1</v>
      </c>
      <c r="Q239" s="54"/>
      <c r="R239" s="54"/>
      <c r="S239" s="54"/>
      <c r="T239" s="54">
        <v>0</v>
      </c>
      <c r="U239" s="54"/>
      <c r="V239" s="54">
        <v>0</v>
      </c>
      <c r="W239" s="54">
        <v>0</v>
      </c>
      <c r="X239" s="54"/>
      <c r="Y239" s="54"/>
      <c r="Z239" s="54"/>
      <c r="AA239" s="54"/>
      <c r="AB239" s="54"/>
      <c r="AC239" s="813"/>
      <c r="AD239" s="484">
        <v>1</v>
      </c>
      <c r="AE239" s="54"/>
      <c r="AF239" s="54">
        <v>0</v>
      </c>
      <c r="AG239" s="54">
        <v>0</v>
      </c>
      <c r="AH239" s="54"/>
      <c r="AI239" s="54"/>
      <c r="AJ239" s="54"/>
      <c r="AK239" s="54">
        <v>0</v>
      </c>
      <c r="AL239" s="54"/>
      <c r="AM239" s="54">
        <v>1</v>
      </c>
      <c r="AN239" s="54">
        <v>2</v>
      </c>
      <c r="AO239" s="54"/>
      <c r="AP239" s="54"/>
      <c r="AQ239" s="54"/>
      <c r="AR239" s="54"/>
      <c r="AS239" s="54"/>
      <c r="AT239" s="813"/>
      <c r="AU239" s="484"/>
      <c r="AV239" s="54"/>
      <c r="AW239" s="54"/>
      <c r="AX239" s="54"/>
      <c r="AY239" s="54"/>
      <c r="AZ239" s="54"/>
      <c r="BA239" s="54"/>
      <c r="BB239" s="54"/>
      <c r="BC239" s="54"/>
      <c r="BD239" s="54"/>
      <c r="BE239" s="54"/>
      <c r="BF239" s="54"/>
      <c r="BG239" s="54"/>
      <c r="BH239" s="54"/>
      <c r="BI239" s="54"/>
      <c r="BJ239" s="54"/>
    </row>
    <row r="240" spans="1:62" ht="15.75">
      <c r="A240" s="78">
        <v>74</v>
      </c>
      <c r="B240" s="356" t="s">
        <v>118</v>
      </c>
      <c r="C240" s="356" t="s">
        <v>17</v>
      </c>
      <c r="D240" s="356">
        <v>700818</v>
      </c>
      <c r="E240" s="60" t="s">
        <v>315</v>
      </c>
      <c r="F240" s="50">
        <f t="shared" si="60"/>
        <v>0.25</v>
      </c>
      <c r="G240" s="49">
        <f t="shared" si="61"/>
        <v>4</v>
      </c>
      <c r="H240" s="49">
        <f t="shared" si="62"/>
        <v>0</v>
      </c>
      <c r="I240" s="49">
        <f t="shared" si="63"/>
        <v>1</v>
      </c>
      <c r="J240" s="51">
        <f t="shared" si="65"/>
        <v>1</v>
      </c>
      <c r="K240" s="52">
        <f t="shared" si="64"/>
        <v>0</v>
      </c>
      <c r="L240" s="812"/>
      <c r="M240" s="484">
        <v>0</v>
      </c>
      <c r="N240" s="54">
        <v>0</v>
      </c>
      <c r="O240" s="54"/>
      <c r="P240" s="54">
        <v>0</v>
      </c>
      <c r="Q240" s="54">
        <v>0</v>
      </c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813"/>
      <c r="AD240" s="484">
        <v>0</v>
      </c>
      <c r="AE240" s="54">
        <v>0</v>
      </c>
      <c r="AF240" s="54"/>
      <c r="AG240" s="54">
        <v>0</v>
      </c>
      <c r="AH240" s="54">
        <v>1</v>
      </c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813"/>
      <c r="AU240" s="484"/>
      <c r="AV240" s="54"/>
      <c r="AW240" s="54"/>
      <c r="AX240" s="54"/>
      <c r="AY240" s="54"/>
      <c r="AZ240" s="54"/>
      <c r="BA240" s="54"/>
      <c r="BB240" s="54"/>
      <c r="BC240" s="54"/>
      <c r="BD240" s="54"/>
      <c r="BE240" s="54"/>
      <c r="BF240" s="54"/>
      <c r="BG240" s="54"/>
      <c r="BH240" s="54"/>
      <c r="BI240" s="54"/>
      <c r="BJ240" s="54"/>
    </row>
    <row r="241" spans="1:62" ht="15.75">
      <c r="A241" s="78">
        <v>22</v>
      </c>
      <c r="B241" s="340" t="s">
        <v>267</v>
      </c>
      <c r="C241" s="356" t="s">
        <v>268</v>
      </c>
      <c r="D241" s="356">
        <v>710410</v>
      </c>
      <c r="E241" s="60" t="s">
        <v>315</v>
      </c>
      <c r="F241" s="50">
        <f t="shared" si="60"/>
        <v>1</v>
      </c>
      <c r="G241" s="49">
        <f t="shared" si="61"/>
        <v>11</v>
      </c>
      <c r="H241" s="49">
        <f t="shared" si="62"/>
        <v>4</v>
      </c>
      <c r="I241" s="49">
        <f t="shared" si="63"/>
        <v>7</v>
      </c>
      <c r="J241" s="51">
        <f t="shared" si="65"/>
        <v>11</v>
      </c>
      <c r="K241" s="52">
        <f t="shared" si="64"/>
        <v>0</v>
      </c>
      <c r="L241" s="812"/>
      <c r="M241" s="484">
        <v>0</v>
      </c>
      <c r="N241" s="54">
        <v>0</v>
      </c>
      <c r="O241" s="54">
        <v>0</v>
      </c>
      <c r="P241" s="54">
        <v>0</v>
      </c>
      <c r="Q241" s="54">
        <v>1</v>
      </c>
      <c r="R241" s="54">
        <v>0</v>
      </c>
      <c r="S241" s="54">
        <v>2</v>
      </c>
      <c r="T241" s="54">
        <v>0</v>
      </c>
      <c r="U241" s="54">
        <v>1</v>
      </c>
      <c r="V241" s="54">
        <v>0</v>
      </c>
      <c r="W241" s="54">
        <v>0</v>
      </c>
      <c r="X241" s="54"/>
      <c r="Y241" s="54"/>
      <c r="Z241" s="54"/>
      <c r="AA241" s="54"/>
      <c r="AB241" s="54"/>
      <c r="AC241" s="813"/>
      <c r="AD241" s="484">
        <v>0</v>
      </c>
      <c r="AE241" s="54">
        <v>0</v>
      </c>
      <c r="AF241" s="54">
        <v>1</v>
      </c>
      <c r="AG241" s="54">
        <v>1</v>
      </c>
      <c r="AH241" s="54">
        <v>0</v>
      </c>
      <c r="AI241" s="54">
        <v>1</v>
      </c>
      <c r="AJ241" s="54">
        <v>0</v>
      </c>
      <c r="AK241" s="54">
        <v>1</v>
      </c>
      <c r="AL241" s="54">
        <v>2</v>
      </c>
      <c r="AM241" s="54">
        <v>1</v>
      </c>
      <c r="AN241" s="54">
        <v>0</v>
      </c>
      <c r="AO241" s="54"/>
      <c r="AP241" s="54"/>
      <c r="AQ241" s="54"/>
      <c r="AR241" s="54"/>
      <c r="AS241" s="54"/>
      <c r="AT241" s="813"/>
      <c r="AU241" s="484"/>
      <c r="AV241" s="54"/>
      <c r="AW241" s="54"/>
      <c r="AX241" s="54"/>
      <c r="AY241" s="54"/>
      <c r="AZ241" s="54"/>
      <c r="BA241" s="54"/>
      <c r="BB241" s="54"/>
      <c r="BC241" s="54"/>
      <c r="BD241" s="54"/>
      <c r="BE241" s="54"/>
      <c r="BF241" s="54"/>
      <c r="BG241" s="54"/>
      <c r="BH241" s="54"/>
      <c r="BI241" s="54"/>
      <c r="BJ241" s="54"/>
    </row>
    <row r="242" spans="1:62" ht="15.75">
      <c r="A242" s="78">
        <v>86</v>
      </c>
      <c r="B242" s="158" t="s">
        <v>55</v>
      </c>
      <c r="C242" s="78" t="s">
        <v>126</v>
      </c>
      <c r="D242" s="79" t="s">
        <v>122</v>
      </c>
      <c r="E242" s="60" t="s">
        <v>315</v>
      </c>
      <c r="F242" s="780" t="e">
        <f t="shared" si="60"/>
        <v>#DIV/0!</v>
      </c>
      <c r="G242" s="49">
        <f t="shared" si="61"/>
        <v>0</v>
      </c>
      <c r="H242" s="49">
        <f t="shared" si="62"/>
        <v>0</v>
      </c>
      <c r="I242" s="49">
        <f t="shared" si="63"/>
        <v>0</v>
      </c>
      <c r="J242" s="51">
        <f t="shared" si="65"/>
        <v>0</v>
      </c>
      <c r="K242" s="52">
        <f t="shared" si="64"/>
        <v>0</v>
      </c>
      <c r="L242" s="812"/>
      <c r="M242" s="48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813"/>
      <c r="AD242" s="48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813"/>
      <c r="AU242" s="484"/>
      <c r="AV242" s="54"/>
      <c r="AW242" s="54"/>
      <c r="AX242" s="54"/>
      <c r="AY242" s="54"/>
      <c r="AZ242" s="54"/>
      <c r="BA242" s="54"/>
      <c r="BB242" s="54"/>
      <c r="BC242" s="54"/>
      <c r="BD242" s="54"/>
      <c r="BE242" s="54"/>
      <c r="BF242" s="54"/>
      <c r="BG242" s="54"/>
      <c r="BH242" s="54"/>
      <c r="BI242" s="54"/>
      <c r="BJ242" s="54"/>
    </row>
    <row r="243" spans="1:62" ht="15.75">
      <c r="A243" s="78">
        <v>23</v>
      </c>
      <c r="B243" s="158" t="s">
        <v>145</v>
      </c>
      <c r="C243" s="78" t="s">
        <v>33</v>
      </c>
      <c r="D243" s="79">
        <v>840529</v>
      </c>
      <c r="E243" s="60" t="s">
        <v>315</v>
      </c>
      <c r="F243" s="463">
        <f t="shared" si="60"/>
        <v>2.25</v>
      </c>
      <c r="G243" s="60">
        <f t="shared" si="61"/>
        <v>4</v>
      </c>
      <c r="H243" s="49">
        <f t="shared" si="62"/>
        <v>4</v>
      </c>
      <c r="I243" s="49">
        <f t="shared" si="63"/>
        <v>5</v>
      </c>
      <c r="J243" s="51">
        <f t="shared" si="65"/>
        <v>9</v>
      </c>
      <c r="K243" s="52">
        <f t="shared" si="64"/>
        <v>0</v>
      </c>
      <c r="L243" s="812"/>
      <c r="M243" s="484"/>
      <c r="N243" s="54"/>
      <c r="O243" s="54"/>
      <c r="P243" s="54"/>
      <c r="Q243" s="54">
        <v>1</v>
      </c>
      <c r="R243" s="54"/>
      <c r="S243" s="54"/>
      <c r="T243" s="54">
        <v>1</v>
      </c>
      <c r="U243" s="54"/>
      <c r="V243" s="54">
        <v>1</v>
      </c>
      <c r="W243" s="54">
        <v>1</v>
      </c>
      <c r="X243" s="54"/>
      <c r="Y243" s="54"/>
      <c r="Z243" s="54"/>
      <c r="AA243" s="54"/>
      <c r="AB243" s="54"/>
      <c r="AC243" s="813"/>
      <c r="AD243" s="484"/>
      <c r="AE243" s="54"/>
      <c r="AF243" s="54"/>
      <c r="AG243" s="54"/>
      <c r="AH243" s="54">
        <v>0</v>
      </c>
      <c r="AI243" s="54"/>
      <c r="AJ243" s="54"/>
      <c r="AK243" s="54">
        <v>0</v>
      </c>
      <c r="AL243" s="54"/>
      <c r="AM243" s="54">
        <v>2</v>
      </c>
      <c r="AN243" s="54">
        <v>3</v>
      </c>
      <c r="AO243" s="54"/>
      <c r="AP243" s="54"/>
      <c r="AQ243" s="54"/>
      <c r="AR243" s="54"/>
      <c r="AS243" s="54"/>
      <c r="AT243" s="813"/>
      <c r="AU243" s="484"/>
      <c r="AV243" s="54"/>
      <c r="AW243" s="54"/>
      <c r="AX243" s="54"/>
      <c r="AY243" s="54"/>
      <c r="AZ243" s="54"/>
      <c r="BA243" s="54"/>
      <c r="BB243" s="54"/>
      <c r="BC243" s="54"/>
      <c r="BD243" s="54"/>
      <c r="BE243" s="54"/>
      <c r="BF243" s="54"/>
      <c r="BG243" s="54"/>
      <c r="BH243" s="54"/>
      <c r="BI243" s="54"/>
      <c r="BJ243" s="54"/>
    </row>
    <row r="244" spans="1:62" ht="15.75">
      <c r="A244" s="78">
        <v>9</v>
      </c>
      <c r="B244" s="158" t="s">
        <v>314</v>
      </c>
      <c r="C244" s="78" t="s">
        <v>19</v>
      </c>
      <c r="D244" s="79" t="s">
        <v>122</v>
      </c>
      <c r="E244" s="60" t="s">
        <v>315</v>
      </c>
      <c r="F244" s="463" t="e">
        <f t="shared" si="60"/>
        <v>#DIV/0!</v>
      </c>
      <c r="G244" s="60">
        <f t="shared" si="61"/>
        <v>0</v>
      </c>
      <c r="H244" s="49">
        <f t="shared" si="62"/>
        <v>0</v>
      </c>
      <c r="I244" s="49">
        <f t="shared" si="63"/>
        <v>0</v>
      </c>
      <c r="J244" s="51">
        <f t="shared" si="65"/>
        <v>0</v>
      </c>
      <c r="K244" s="52">
        <f t="shared" si="64"/>
        <v>0</v>
      </c>
      <c r="L244" s="812"/>
      <c r="M244" s="48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813"/>
      <c r="AD244" s="48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813"/>
      <c r="AU244" s="484"/>
      <c r="AV244" s="54"/>
      <c r="AW244" s="54"/>
      <c r="AX244" s="54"/>
      <c r="AY244" s="54"/>
      <c r="AZ244" s="54"/>
      <c r="BA244" s="54"/>
      <c r="BB244" s="54"/>
      <c r="BC244" s="54"/>
      <c r="BD244" s="54"/>
      <c r="BE244" s="54"/>
      <c r="BF244" s="54"/>
      <c r="BG244" s="54"/>
      <c r="BH244" s="54"/>
      <c r="BI244" s="54"/>
      <c r="BJ244" s="54"/>
    </row>
    <row r="245" spans="1:62" ht="15.75">
      <c r="A245" s="78" t="s">
        <v>122</v>
      </c>
      <c r="B245" s="78" t="s">
        <v>318</v>
      </c>
      <c r="C245" s="78" t="s">
        <v>28</v>
      </c>
      <c r="D245" s="79">
        <v>821210</v>
      </c>
      <c r="E245" s="60" t="s">
        <v>315</v>
      </c>
      <c r="F245" s="463">
        <f t="shared" si="60"/>
        <v>3.2</v>
      </c>
      <c r="G245" s="60">
        <f t="shared" si="61"/>
        <v>5</v>
      </c>
      <c r="H245" s="49">
        <f t="shared" si="62"/>
        <v>11</v>
      </c>
      <c r="I245" s="49">
        <f t="shared" si="63"/>
        <v>5</v>
      </c>
      <c r="J245" s="51">
        <f t="shared" si="65"/>
        <v>16</v>
      </c>
      <c r="K245" s="52">
        <f t="shared" si="64"/>
        <v>0</v>
      </c>
      <c r="L245" s="812"/>
      <c r="M245" s="484">
        <v>1</v>
      </c>
      <c r="N245" s="54">
        <v>0</v>
      </c>
      <c r="O245" s="54">
        <v>2</v>
      </c>
      <c r="P245" s="54"/>
      <c r="Q245" s="54"/>
      <c r="R245" s="54"/>
      <c r="S245" s="54">
        <v>5</v>
      </c>
      <c r="T245" s="54"/>
      <c r="U245" s="54"/>
      <c r="V245" s="54">
        <v>3</v>
      </c>
      <c r="W245" s="54"/>
      <c r="X245" s="54"/>
      <c r="Y245" s="54"/>
      <c r="Z245" s="54"/>
      <c r="AA245" s="54"/>
      <c r="AB245" s="54"/>
      <c r="AC245" s="813"/>
      <c r="AD245" s="484">
        <v>1</v>
      </c>
      <c r="AE245" s="54">
        <v>0</v>
      </c>
      <c r="AF245" s="54">
        <v>3</v>
      </c>
      <c r="AG245" s="54"/>
      <c r="AH245" s="54"/>
      <c r="AI245" s="54"/>
      <c r="AJ245" s="54">
        <v>1</v>
      </c>
      <c r="AK245" s="54"/>
      <c r="AL245" s="54"/>
      <c r="AM245" s="54">
        <v>0</v>
      </c>
      <c r="AN245" s="54"/>
      <c r="AO245" s="54"/>
      <c r="AP245" s="54"/>
      <c r="AQ245" s="54"/>
      <c r="AR245" s="54"/>
      <c r="AS245" s="54"/>
      <c r="AT245" s="813"/>
      <c r="AU245" s="484"/>
      <c r="AV245" s="54"/>
      <c r="AW245" s="54"/>
      <c r="AX245" s="54"/>
      <c r="AY245" s="54"/>
      <c r="AZ245" s="54"/>
      <c r="BA245" s="54"/>
      <c r="BB245" s="54"/>
      <c r="BC245" s="54"/>
      <c r="BD245" s="54"/>
      <c r="BE245" s="54"/>
      <c r="BF245" s="54"/>
      <c r="BG245" s="54"/>
      <c r="BH245" s="54"/>
      <c r="BI245" s="54"/>
      <c r="BJ245" s="54"/>
    </row>
    <row r="246" spans="1:62" ht="15.75">
      <c r="A246" s="78"/>
      <c r="B246" s="128" t="s">
        <v>319</v>
      </c>
      <c r="C246" s="128" t="s">
        <v>17</v>
      </c>
      <c r="D246" s="29"/>
      <c r="E246" s="60" t="s">
        <v>315</v>
      </c>
      <c r="F246" s="463" t="e">
        <f t="shared" si="60"/>
        <v>#DIV/0!</v>
      </c>
      <c r="G246" s="60">
        <f t="shared" si="61"/>
        <v>0</v>
      </c>
      <c r="H246" s="49">
        <f t="shared" si="62"/>
        <v>0</v>
      </c>
      <c r="I246" s="49">
        <f t="shared" si="63"/>
        <v>0</v>
      </c>
      <c r="J246" s="51">
        <f t="shared" si="65"/>
        <v>0</v>
      </c>
      <c r="K246" s="52">
        <f t="shared" si="64"/>
        <v>0</v>
      </c>
      <c r="L246" s="812"/>
      <c r="M246" s="48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813"/>
      <c r="AD246" s="48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813"/>
      <c r="AU246" s="484"/>
      <c r="AV246" s="54"/>
      <c r="AW246" s="54"/>
      <c r="AX246" s="54"/>
      <c r="AY246" s="54"/>
      <c r="AZ246" s="54"/>
      <c r="BA246" s="54"/>
      <c r="BB246" s="54"/>
      <c r="BC246" s="54"/>
      <c r="BD246" s="54"/>
      <c r="BE246" s="54"/>
      <c r="BF246" s="54"/>
      <c r="BG246" s="54"/>
      <c r="BH246" s="54"/>
      <c r="BI246" s="54"/>
      <c r="BJ246" s="54"/>
    </row>
    <row r="247" spans="1:62" ht="15.75">
      <c r="A247" s="78"/>
      <c r="B247" s="29" t="s">
        <v>327</v>
      </c>
      <c r="C247" s="29" t="s">
        <v>272</v>
      </c>
      <c r="D247" s="29"/>
      <c r="E247" s="60" t="s">
        <v>315</v>
      </c>
      <c r="F247" s="463">
        <f t="shared" si="60"/>
        <v>1.5</v>
      </c>
      <c r="G247" s="60">
        <f t="shared" si="61"/>
        <v>8</v>
      </c>
      <c r="H247" s="49">
        <f t="shared" si="62"/>
        <v>5</v>
      </c>
      <c r="I247" s="49">
        <f t="shared" si="63"/>
        <v>7</v>
      </c>
      <c r="J247" s="51">
        <f t="shared" si="65"/>
        <v>12</v>
      </c>
      <c r="K247" s="52">
        <f t="shared" si="64"/>
        <v>0</v>
      </c>
      <c r="L247" s="812"/>
      <c r="M247" s="484"/>
      <c r="N247" s="54"/>
      <c r="O247" s="54"/>
      <c r="P247" s="54">
        <v>0</v>
      </c>
      <c r="Q247" s="54">
        <v>0</v>
      </c>
      <c r="R247" s="54">
        <v>1</v>
      </c>
      <c r="S247" s="54">
        <v>1</v>
      </c>
      <c r="T247" s="54">
        <v>0</v>
      </c>
      <c r="U247" s="54">
        <v>1</v>
      </c>
      <c r="V247" s="54">
        <v>1</v>
      </c>
      <c r="W247" s="54">
        <v>1</v>
      </c>
      <c r="X247" s="54"/>
      <c r="Y247" s="54"/>
      <c r="Z247" s="54"/>
      <c r="AA247" s="54"/>
      <c r="AB247" s="54"/>
      <c r="AC247" s="813"/>
      <c r="AD247" s="484"/>
      <c r="AE247" s="54"/>
      <c r="AF247" s="54"/>
      <c r="AG247" s="54">
        <v>0</v>
      </c>
      <c r="AH247" s="54">
        <v>0</v>
      </c>
      <c r="AI247" s="54">
        <v>1</v>
      </c>
      <c r="AJ247" s="54">
        <v>2</v>
      </c>
      <c r="AK247" s="54">
        <v>1</v>
      </c>
      <c r="AL247" s="54">
        <v>0</v>
      </c>
      <c r="AM247" s="54">
        <v>2</v>
      </c>
      <c r="AN247" s="54">
        <v>1</v>
      </c>
      <c r="AO247" s="54"/>
      <c r="AP247" s="54"/>
      <c r="AQ247" s="54"/>
      <c r="AR247" s="54"/>
      <c r="AS247" s="54"/>
      <c r="AT247" s="813"/>
      <c r="AU247" s="484"/>
      <c r="AV247" s="54"/>
      <c r="AW247" s="54"/>
      <c r="AX247" s="54"/>
      <c r="AY247" s="54"/>
      <c r="AZ247" s="54"/>
      <c r="BA247" s="54"/>
      <c r="BB247" s="54"/>
      <c r="BC247" s="54"/>
      <c r="BD247" s="54"/>
      <c r="BE247" s="54"/>
      <c r="BF247" s="54"/>
      <c r="BG247" s="54"/>
      <c r="BH247" s="54"/>
      <c r="BI247" s="54"/>
      <c r="BJ247" s="54"/>
    </row>
    <row r="248" spans="1:62" ht="15.75">
      <c r="A248" s="78"/>
      <c r="B248" s="29" t="s">
        <v>246</v>
      </c>
      <c r="C248" s="734" t="s">
        <v>60</v>
      </c>
      <c r="D248" s="735">
        <v>860308</v>
      </c>
      <c r="E248" s="857" t="s">
        <v>315</v>
      </c>
      <c r="F248" s="463">
        <f t="shared" si="60"/>
        <v>3.7</v>
      </c>
      <c r="G248" s="60">
        <f t="shared" si="61"/>
        <v>10</v>
      </c>
      <c r="H248" s="49">
        <f t="shared" si="62"/>
        <v>32</v>
      </c>
      <c r="I248" s="49">
        <f t="shared" si="63"/>
        <v>5</v>
      </c>
      <c r="J248" s="51">
        <f t="shared" si="65"/>
        <v>37</v>
      </c>
      <c r="K248" s="52">
        <f t="shared" si="64"/>
        <v>0</v>
      </c>
      <c r="L248" s="812"/>
      <c r="M248" s="484">
        <v>3</v>
      </c>
      <c r="N248" s="54">
        <v>2</v>
      </c>
      <c r="O248" s="54">
        <v>5</v>
      </c>
      <c r="P248" s="54">
        <v>2</v>
      </c>
      <c r="Q248" s="54">
        <v>0</v>
      </c>
      <c r="R248" s="54">
        <v>4</v>
      </c>
      <c r="S248" s="54">
        <v>2</v>
      </c>
      <c r="T248" s="54"/>
      <c r="U248" s="54">
        <v>6</v>
      </c>
      <c r="V248" s="54">
        <v>3</v>
      </c>
      <c r="W248" s="54">
        <v>5</v>
      </c>
      <c r="X248" s="54"/>
      <c r="Y248" s="54"/>
      <c r="Z248" s="54"/>
      <c r="AA248" s="54"/>
      <c r="AB248" s="54"/>
      <c r="AC248" s="813"/>
      <c r="AD248" s="484">
        <v>0</v>
      </c>
      <c r="AE248" s="54">
        <v>0</v>
      </c>
      <c r="AF248" s="54">
        <v>0</v>
      </c>
      <c r="AG248" s="54">
        <v>0</v>
      </c>
      <c r="AH248" s="54">
        <v>1</v>
      </c>
      <c r="AI248" s="54">
        <v>0</v>
      </c>
      <c r="AJ248" s="54">
        <v>1</v>
      </c>
      <c r="AK248" s="54"/>
      <c r="AL248" s="54">
        <v>2</v>
      </c>
      <c r="AM248" s="54">
        <v>0</v>
      </c>
      <c r="AN248" s="54">
        <v>1</v>
      </c>
      <c r="AO248" s="54"/>
      <c r="AP248" s="54"/>
      <c r="AQ248" s="54"/>
      <c r="AR248" s="54"/>
      <c r="AS248" s="54"/>
      <c r="AT248" s="813"/>
      <c r="AU248" s="484"/>
      <c r="AV248" s="54"/>
      <c r="AW248" s="54"/>
      <c r="AX248" s="54"/>
      <c r="AY248" s="54"/>
      <c r="AZ248" s="54"/>
      <c r="BA248" s="54"/>
      <c r="BB248" s="54"/>
      <c r="BC248" s="54"/>
      <c r="BD248" s="54"/>
      <c r="BE248" s="54"/>
      <c r="BF248" s="54"/>
      <c r="BG248" s="54"/>
      <c r="BH248" s="54"/>
      <c r="BI248" s="54"/>
      <c r="BJ248" s="54"/>
    </row>
    <row r="249" spans="1:62" ht="16.5" thickBot="1">
      <c r="A249" s="78"/>
      <c r="B249" s="82" t="s">
        <v>499</v>
      </c>
      <c r="C249" s="82" t="s">
        <v>17</v>
      </c>
      <c r="D249" s="82"/>
      <c r="E249" s="823" t="s">
        <v>315</v>
      </c>
      <c r="F249" s="463">
        <f t="shared" si="60"/>
        <v>2.5</v>
      </c>
      <c r="G249" s="60">
        <f t="shared" si="61"/>
        <v>10</v>
      </c>
      <c r="H249" s="49">
        <f t="shared" si="62"/>
        <v>17</v>
      </c>
      <c r="I249" s="49">
        <f t="shared" si="63"/>
        <v>8</v>
      </c>
      <c r="J249" s="51">
        <f t="shared" si="65"/>
        <v>25</v>
      </c>
      <c r="K249" s="52">
        <f t="shared" si="64"/>
        <v>0</v>
      </c>
      <c r="L249" s="812"/>
      <c r="M249" s="484">
        <v>1</v>
      </c>
      <c r="N249" s="54">
        <v>1</v>
      </c>
      <c r="O249" s="54">
        <v>3</v>
      </c>
      <c r="P249" s="54">
        <v>1</v>
      </c>
      <c r="Q249" s="54"/>
      <c r="R249" s="54">
        <v>1</v>
      </c>
      <c r="S249" s="54">
        <v>2</v>
      </c>
      <c r="T249" s="54">
        <v>2</v>
      </c>
      <c r="U249" s="54">
        <v>4</v>
      </c>
      <c r="V249" s="54">
        <v>1</v>
      </c>
      <c r="W249" s="54">
        <v>1</v>
      </c>
      <c r="X249" s="54"/>
      <c r="Y249" s="54"/>
      <c r="Z249" s="54"/>
      <c r="AA249" s="54"/>
      <c r="AB249" s="54"/>
      <c r="AC249" s="813"/>
      <c r="AD249" s="484">
        <v>0</v>
      </c>
      <c r="AE249" s="54">
        <v>0</v>
      </c>
      <c r="AF249" s="54">
        <v>1</v>
      </c>
      <c r="AG249" s="54">
        <v>1</v>
      </c>
      <c r="AH249" s="54"/>
      <c r="AI249" s="54">
        <v>0</v>
      </c>
      <c r="AJ249" s="54">
        <v>2</v>
      </c>
      <c r="AK249" s="54">
        <v>1</v>
      </c>
      <c r="AL249" s="54">
        <v>0</v>
      </c>
      <c r="AM249" s="54">
        <v>0</v>
      </c>
      <c r="AN249" s="54">
        <v>3</v>
      </c>
      <c r="AO249" s="54"/>
      <c r="AP249" s="54"/>
      <c r="AQ249" s="54"/>
      <c r="AR249" s="54"/>
      <c r="AS249" s="54"/>
      <c r="AT249" s="813"/>
      <c r="AU249" s="484"/>
      <c r="AV249" s="54"/>
      <c r="AW249" s="54"/>
      <c r="AX249" s="54"/>
      <c r="AY249" s="54"/>
      <c r="AZ249" s="54"/>
      <c r="BA249" s="54"/>
      <c r="BB249" s="54"/>
      <c r="BC249" s="54"/>
      <c r="BD249" s="54"/>
      <c r="BE249" s="54"/>
      <c r="BF249" s="54"/>
      <c r="BG249" s="54"/>
      <c r="BH249" s="54"/>
      <c r="BI249" s="54"/>
      <c r="BJ249" s="54"/>
    </row>
    <row r="250" spans="1:62" ht="15.75">
      <c r="A250" s="159"/>
      <c r="B250" s="852" t="s">
        <v>670</v>
      </c>
      <c r="C250" s="853" t="s">
        <v>17</v>
      </c>
      <c r="D250" s="854"/>
      <c r="E250" s="774" t="s">
        <v>315</v>
      </c>
      <c r="F250" s="463">
        <f t="shared" si="60"/>
        <v>2</v>
      </c>
      <c r="G250" s="60">
        <f t="shared" si="61"/>
        <v>4</v>
      </c>
      <c r="H250" s="49">
        <f t="shared" si="62"/>
        <v>0</v>
      </c>
      <c r="I250" s="49">
        <f t="shared" si="63"/>
        <v>8</v>
      </c>
      <c r="J250" s="51">
        <f t="shared" si="65"/>
        <v>8</v>
      </c>
      <c r="K250" s="52">
        <f t="shared" si="64"/>
        <v>0</v>
      </c>
      <c r="L250" s="812"/>
      <c r="M250" s="484"/>
      <c r="N250" s="54"/>
      <c r="O250" s="54">
        <v>0</v>
      </c>
      <c r="P250" s="54"/>
      <c r="Q250" s="54">
        <v>0</v>
      </c>
      <c r="R250" s="54">
        <v>0</v>
      </c>
      <c r="S250" s="54"/>
      <c r="T250" s="54"/>
      <c r="U250" s="54">
        <v>0</v>
      </c>
      <c r="V250" s="54"/>
      <c r="W250" s="54"/>
      <c r="X250" s="54"/>
      <c r="Y250" s="54"/>
      <c r="Z250" s="54"/>
      <c r="AA250" s="54"/>
      <c r="AB250" s="54"/>
      <c r="AC250" s="813"/>
      <c r="AD250" s="484"/>
      <c r="AE250" s="54"/>
      <c r="AF250" s="54">
        <v>4</v>
      </c>
      <c r="AG250" s="54"/>
      <c r="AH250" s="54">
        <v>1</v>
      </c>
      <c r="AI250" s="54">
        <v>2</v>
      </c>
      <c r="AJ250" s="54"/>
      <c r="AK250" s="54"/>
      <c r="AL250" s="54">
        <v>1</v>
      </c>
      <c r="AM250" s="54"/>
      <c r="AN250" s="54"/>
      <c r="AO250" s="54"/>
      <c r="AP250" s="54"/>
      <c r="AQ250" s="54"/>
      <c r="AR250" s="54"/>
      <c r="AS250" s="54"/>
      <c r="AT250" s="813"/>
      <c r="AU250" s="484"/>
      <c r="AV250" s="54"/>
      <c r="AW250" s="54"/>
      <c r="AX250" s="54"/>
      <c r="AY250" s="54"/>
      <c r="AZ250" s="54"/>
      <c r="BA250" s="54"/>
      <c r="BB250" s="54"/>
      <c r="BC250" s="54"/>
      <c r="BD250" s="54"/>
      <c r="BE250" s="54"/>
      <c r="BF250" s="54"/>
      <c r="BG250" s="54"/>
      <c r="BH250" s="54"/>
      <c r="BI250" s="54"/>
      <c r="BJ250" s="54"/>
    </row>
    <row r="251" spans="1:62" ht="15.75">
      <c r="A251" s="159"/>
      <c r="B251" s="781" t="s">
        <v>727</v>
      </c>
      <c r="C251" s="782" t="s">
        <v>728</v>
      </c>
      <c r="D251" s="783"/>
      <c r="E251" s="60" t="s">
        <v>315</v>
      </c>
      <c r="F251" s="463">
        <f t="shared" si="60"/>
        <v>4</v>
      </c>
      <c r="G251" s="60">
        <f t="shared" si="61"/>
        <v>2</v>
      </c>
      <c r="H251" s="49">
        <f t="shared" si="62"/>
        <v>6</v>
      </c>
      <c r="I251" s="49">
        <f t="shared" si="63"/>
        <v>2</v>
      </c>
      <c r="J251" s="51">
        <f t="shared" si="65"/>
        <v>8</v>
      </c>
      <c r="K251" s="52">
        <f t="shared" si="64"/>
        <v>0</v>
      </c>
      <c r="L251" s="812"/>
      <c r="M251" s="484"/>
      <c r="N251" s="54"/>
      <c r="O251" s="54"/>
      <c r="P251" s="54"/>
      <c r="Q251" s="54"/>
      <c r="R251" s="54"/>
      <c r="S251" s="54"/>
      <c r="T251" s="54">
        <v>3</v>
      </c>
      <c r="U251" s="54">
        <v>3</v>
      </c>
      <c r="V251" s="54"/>
      <c r="W251" s="54"/>
      <c r="X251" s="54"/>
      <c r="Y251" s="54"/>
      <c r="Z251" s="54"/>
      <c r="AA251" s="54"/>
      <c r="AB251" s="54"/>
      <c r="AC251" s="813"/>
      <c r="AD251" s="484"/>
      <c r="AE251" s="54"/>
      <c r="AF251" s="54"/>
      <c r="AG251" s="54"/>
      <c r="AH251" s="54"/>
      <c r="AI251" s="54"/>
      <c r="AJ251" s="54"/>
      <c r="AK251" s="54">
        <v>1</v>
      </c>
      <c r="AL251" s="54">
        <v>1</v>
      </c>
      <c r="AM251" s="54"/>
      <c r="AN251" s="54"/>
      <c r="AO251" s="54"/>
      <c r="AP251" s="54"/>
      <c r="AQ251" s="54"/>
      <c r="AR251" s="54"/>
      <c r="AS251" s="54"/>
      <c r="AT251" s="813"/>
      <c r="AU251" s="484"/>
      <c r="AV251" s="54"/>
      <c r="AW251" s="54"/>
      <c r="AX251" s="54"/>
      <c r="AY251" s="54"/>
      <c r="AZ251" s="54"/>
      <c r="BA251" s="54"/>
      <c r="BB251" s="54"/>
      <c r="BC251" s="54"/>
      <c r="BD251" s="54"/>
      <c r="BE251" s="54"/>
      <c r="BF251" s="54"/>
      <c r="BG251" s="54"/>
      <c r="BH251" s="54"/>
      <c r="BI251" s="54"/>
      <c r="BJ251" s="54"/>
    </row>
    <row r="252" spans="1:62" ht="15.75">
      <c r="A252" s="159"/>
      <c r="B252" s="852" t="s">
        <v>313</v>
      </c>
      <c r="C252" s="853" t="s">
        <v>66</v>
      </c>
      <c r="D252" s="854"/>
      <c r="E252" s="774" t="s">
        <v>656</v>
      </c>
      <c r="F252" s="463">
        <f>J252/G252</f>
        <v>4</v>
      </c>
      <c r="G252" s="60">
        <f>COUNT(M252:AB252)</f>
        <v>1</v>
      </c>
      <c r="H252" s="49">
        <f>SUM(M252:AB252)</f>
        <v>0</v>
      </c>
      <c r="I252" s="49">
        <f>SUM(AD252:AT252)</f>
        <v>4</v>
      </c>
      <c r="J252" s="51">
        <f>SUM(H252:I252)</f>
        <v>4</v>
      </c>
      <c r="K252" s="52">
        <f>SUM(AU252:BJ252)</f>
        <v>0</v>
      </c>
      <c r="L252" s="812"/>
      <c r="M252" s="484"/>
      <c r="N252" s="54"/>
      <c r="O252" s="54">
        <v>0</v>
      </c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813"/>
      <c r="AD252" s="484"/>
      <c r="AE252" s="54"/>
      <c r="AF252" s="54">
        <v>4</v>
      </c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813"/>
      <c r="AU252" s="484"/>
      <c r="AV252" s="54"/>
      <c r="AW252" s="54"/>
      <c r="AX252" s="54"/>
      <c r="AY252" s="54"/>
      <c r="AZ252" s="54"/>
      <c r="BA252" s="54"/>
      <c r="BB252" s="54"/>
      <c r="BC252" s="54"/>
      <c r="BD252" s="54"/>
      <c r="BE252" s="54"/>
      <c r="BF252" s="54"/>
      <c r="BG252" s="54"/>
      <c r="BH252" s="54"/>
      <c r="BI252" s="54"/>
      <c r="BJ252" s="54"/>
    </row>
    <row r="253" spans="1:62" ht="15.75">
      <c r="A253" s="159"/>
      <c r="B253" s="892" t="s">
        <v>170</v>
      </c>
      <c r="C253" s="893" t="s">
        <v>21</v>
      </c>
      <c r="D253" s="894"/>
      <c r="E253" s="60" t="s">
        <v>620</v>
      </c>
      <c r="F253" s="463">
        <f t="shared" si="60"/>
        <v>15</v>
      </c>
      <c r="G253" s="60">
        <f t="shared" si="61"/>
        <v>1</v>
      </c>
      <c r="H253" s="49">
        <f t="shared" si="62"/>
        <v>15</v>
      </c>
      <c r="I253" s="49">
        <f t="shared" si="63"/>
        <v>0</v>
      </c>
      <c r="J253" s="51">
        <f t="shared" si="65"/>
        <v>15</v>
      </c>
      <c r="K253" s="52">
        <f t="shared" si="64"/>
        <v>0</v>
      </c>
      <c r="L253" s="812"/>
      <c r="M253" s="484"/>
      <c r="N253" s="54"/>
      <c r="O253" s="54"/>
      <c r="P253" s="54"/>
      <c r="Q253" s="54">
        <v>15</v>
      </c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813"/>
      <c r="AD253" s="48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813"/>
      <c r="AU253" s="484"/>
      <c r="AV253" s="54"/>
      <c r="AW253" s="54"/>
      <c r="AX253" s="54"/>
      <c r="AY253" s="54"/>
      <c r="AZ253" s="54"/>
      <c r="BA253" s="54"/>
      <c r="BB253" s="54"/>
      <c r="BC253" s="54"/>
      <c r="BD253" s="54"/>
      <c r="BE253" s="54"/>
      <c r="BF253" s="54"/>
      <c r="BG253" s="54"/>
      <c r="BH253" s="54"/>
      <c r="BI253" s="54"/>
      <c r="BJ253" s="54"/>
    </row>
    <row r="254" spans="1:62" ht="15.75">
      <c r="A254" s="151"/>
      <c r="B254" s="364" t="s">
        <v>621</v>
      </c>
      <c r="C254" s="364" t="s">
        <v>64</v>
      </c>
      <c r="D254" s="361"/>
      <c r="E254" s="57" t="s">
        <v>620</v>
      </c>
      <c r="F254" s="50">
        <f t="shared" si="60"/>
        <v>9</v>
      </c>
      <c r="G254" s="60">
        <f t="shared" si="61"/>
        <v>9</v>
      </c>
      <c r="H254" s="49">
        <f t="shared" si="62"/>
        <v>81</v>
      </c>
      <c r="I254" s="49">
        <f t="shared" si="63"/>
        <v>0</v>
      </c>
      <c r="J254" s="51">
        <f t="shared" si="65"/>
        <v>81</v>
      </c>
      <c r="K254" s="52">
        <f t="shared" si="64"/>
        <v>0</v>
      </c>
      <c r="L254" s="812"/>
      <c r="M254" s="484">
        <v>8</v>
      </c>
      <c r="N254" s="54">
        <v>13</v>
      </c>
      <c r="O254" s="54">
        <v>4</v>
      </c>
      <c r="P254" s="54">
        <v>13</v>
      </c>
      <c r="Q254" s="54"/>
      <c r="R254" s="54">
        <v>8</v>
      </c>
      <c r="S254" s="54"/>
      <c r="T254" s="54">
        <v>6</v>
      </c>
      <c r="U254" s="54">
        <v>13</v>
      </c>
      <c r="V254" s="54">
        <v>8</v>
      </c>
      <c r="W254" s="54">
        <v>8</v>
      </c>
      <c r="X254" s="54"/>
      <c r="Y254" s="54"/>
      <c r="Z254" s="54"/>
      <c r="AA254" s="54"/>
      <c r="AB254" s="54"/>
      <c r="AC254" s="813"/>
      <c r="AD254" s="48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813"/>
      <c r="AU254" s="484"/>
      <c r="AV254" s="54"/>
      <c r="AW254" s="54"/>
      <c r="AX254" s="54"/>
      <c r="AY254" s="54"/>
      <c r="AZ254" s="54"/>
      <c r="BA254" s="54"/>
      <c r="BB254" s="54"/>
      <c r="BC254" s="54"/>
      <c r="BD254" s="54"/>
      <c r="BE254" s="54"/>
      <c r="BF254" s="54"/>
      <c r="BG254" s="54"/>
      <c r="BH254" s="54"/>
      <c r="BI254" s="54"/>
      <c r="BJ254" s="54"/>
    </row>
    <row r="255" spans="1:62" ht="15.75">
      <c r="A255" s="151"/>
      <c r="B255" s="364" t="s">
        <v>654</v>
      </c>
      <c r="C255" s="364" t="s">
        <v>32</v>
      </c>
      <c r="D255" s="361"/>
      <c r="E255" s="57" t="s">
        <v>620</v>
      </c>
      <c r="F255" s="50">
        <f>J255/G255</f>
        <v>17</v>
      </c>
      <c r="G255" s="60">
        <f>COUNT(M255:AB255)</f>
        <v>1</v>
      </c>
      <c r="H255" s="49">
        <f>SUM(M255:AB255)</f>
        <v>17</v>
      </c>
      <c r="I255" s="49">
        <f>SUM(AD255:AT255)</f>
        <v>0</v>
      </c>
      <c r="J255" s="51">
        <f>SUM(H255:I255)</f>
        <v>17</v>
      </c>
      <c r="K255" s="52">
        <f>SUM(AU255:BJ255)</f>
        <v>0</v>
      </c>
      <c r="L255" s="812"/>
      <c r="M255" s="484"/>
      <c r="N255" s="54"/>
      <c r="O255" s="54"/>
      <c r="P255" s="54"/>
      <c r="Q255" s="54"/>
      <c r="R255" s="54"/>
      <c r="S255" s="54">
        <v>17</v>
      </c>
      <c r="T255" s="54"/>
      <c r="U255" s="54"/>
      <c r="V255" s="54"/>
      <c r="W255" s="54"/>
      <c r="X255" s="54"/>
      <c r="Y255" s="54"/>
      <c r="Z255" s="54"/>
      <c r="AA255" s="54"/>
      <c r="AB255" s="54"/>
      <c r="AC255" s="813"/>
      <c r="AD255" s="48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813"/>
      <c r="AU255" s="484"/>
      <c r="AV255" s="54"/>
      <c r="AW255" s="54"/>
      <c r="AX255" s="54"/>
      <c r="AY255" s="54"/>
      <c r="AZ255" s="54"/>
      <c r="BA255" s="54"/>
      <c r="BB255" s="54"/>
      <c r="BC255" s="54"/>
      <c r="BD255" s="54"/>
      <c r="BE255" s="54"/>
      <c r="BF255" s="54"/>
      <c r="BG255" s="54"/>
      <c r="BH255" s="54"/>
      <c r="BI255" s="54"/>
      <c r="BJ255" s="54"/>
    </row>
    <row r="256" spans="1:62" ht="16.5" thickBot="1">
      <c r="A256" s="153"/>
      <c r="B256" s="362" t="s">
        <v>645</v>
      </c>
      <c r="C256" s="362"/>
      <c r="D256" s="362"/>
      <c r="E256" s="57" t="s">
        <v>620</v>
      </c>
      <c r="F256" s="50">
        <f t="shared" si="60"/>
        <v>1</v>
      </c>
      <c r="G256" s="60">
        <f t="shared" si="61"/>
        <v>1</v>
      </c>
      <c r="H256" s="49">
        <f t="shared" si="62"/>
        <v>1</v>
      </c>
      <c r="I256" s="49">
        <f t="shared" si="63"/>
        <v>0</v>
      </c>
      <c r="J256" s="51">
        <f t="shared" si="65"/>
        <v>1</v>
      </c>
      <c r="K256" s="52">
        <f t="shared" si="64"/>
        <v>0</v>
      </c>
      <c r="L256" s="812"/>
      <c r="M256" s="484">
        <v>1</v>
      </c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813"/>
      <c r="AD256" s="48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813"/>
      <c r="AU256" s="484"/>
      <c r="AV256" s="54"/>
      <c r="AW256" s="54"/>
      <c r="AX256" s="54"/>
      <c r="AY256" s="54"/>
      <c r="AZ256" s="54"/>
      <c r="BA256" s="54"/>
      <c r="BB256" s="54"/>
      <c r="BC256" s="54"/>
      <c r="BD256" s="54"/>
      <c r="BE256" s="54"/>
      <c r="BF256" s="54"/>
      <c r="BG256" s="54"/>
      <c r="BH256" s="54"/>
      <c r="BI256" s="54"/>
      <c r="BJ256" s="54"/>
    </row>
    <row r="257" spans="1:62" ht="16.5" thickBot="1">
      <c r="A257" s="152"/>
      <c r="B257" s="165"/>
      <c r="C257" s="165"/>
      <c r="D257" s="100"/>
      <c r="E257" s="44" t="s">
        <v>622</v>
      </c>
      <c r="F257" s="141"/>
      <c r="G257" s="464">
        <f>COUNT(M257:AB257)</f>
        <v>11</v>
      </c>
      <c r="H257" s="147">
        <f>SUM(M257:AB257)</f>
        <v>14</v>
      </c>
      <c r="I257" s="44"/>
      <c r="J257" s="142"/>
      <c r="K257" s="143"/>
      <c r="L257" s="812"/>
      <c r="M257" s="144">
        <v>4</v>
      </c>
      <c r="N257" s="145">
        <v>0</v>
      </c>
      <c r="O257" s="146">
        <v>2</v>
      </c>
      <c r="P257" s="462">
        <v>0</v>
      </c>
      <c r="Q257" s="146">
        <v>0</v>
      </c>
      <c r="R257" s="146">
        <v>4</v>
      </c>
      <c r="S257" s="145">
        <v>0</v>
      </c>
      <c r="T257" s="145">
        <v>4</v>
      </c>
      <c r="U257" s="475">
        <v>0</v>
      </c>
      <c r="V257" s="145">
        <v>0</v>
      </c>
      <c r="W257" s="145">
        <v>0</v>
      </c>
      <c r="X257" s="145"/>
      <c r="Y257" s="145"/>
      <c r="Z257" s="145"/>
      <c r="AA257" s="475"/>
      <c r="AB257" s="475"/>
      <c r="AC257" s="813"/>
      <c r="AD257" s="48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813"/>
      <c r="AU257" s="484"/>
      <c r="AV257" s="54"/>
      <c r="AW257" s="54"/>
      <c r="AX257" s="54"/>
      <c r="AY257" s="54"/>
      <c r="AZ257" s="54"/>
      <c r="BA257" s="54"/>
      <c r="BB257" s="54"/>
      <c r="BC257" s="54"/>
      <c r="BD257" s="54"/>
      <c r="BE257" s="54"/>
      <c r="BF257" s="54"/>
      <c r="BG257" s="54"/>
      <c r="BH257" s="54"/>
      <c r="BI257" s="54"/>
      <c r="BJ257" s="54"/>
    </row>
    <row r="258" spans="1:62" ht="15.75">
      <c r="A258" s="149" t="s">
        <v>78</v>
      </c>
      <c r="B258" s="40"/>
      <c r="C258" s="40"/>
      <c r="D258" s="41"/>
      <c r="E258" s="42"/>
      <c r="F258" s="43"/>
      <c r="G258" s="40"/>
      <c r="H258" s="40"/>
      <c r="I258" s="40"/>
      <c r="J258" s="40"/>
      <c r="K258" s="40"/>
      <c r="L258" s="40"/>
      <c r="M258" s="40"/>
      <c r="N258" s="40"/>
      <c r="O258" s="40"/>
      <c r="P258" s="40" t="s">
        <v>7</v>
      </c>
      <c r="Q258" s="40" t="s">
        <v>81</v>
      </c>
      <c r="R258" s="40" t="s">
        <v>82</v>
      </c>
      <c r="S258" s="40" t="s">
        <v>83</v>
      </c>
      <c r="T258" s="40"/>
      <c r="U258" s="40"/>
      <c r="V258" s="40"/>
      <c r="W258" s="40"/>
      <c r="X258" s="40"/>
      <c r="Y258" s="40"/>
      <c r="Z258" s="40"/>
      <c r="AA258" s="40"/>
      <c r="AB258" s="483"/>
      <c r="AC258" s="812"/>
      <c r="AD258" s="42"/>
      <c r="AE258" s="42"/>
      <c r="AF258" s="42"/>
      <c r="AG258" s="42"/>
      <c r="AH258" s="42"/>
      <c r="AI258" s="42" t="s">
        <v>11</v>
      </c>
      <c r="AJ258" s="42" t="s">
        <v>84</v>
      </c>
      <c r="AK258" s="42" t="s">
        <v>85</v>
      </c>
      <c r="AL258" s="42" t="s">
        <v>84</v>
      </c>
      <c r="AM258" s="42" t="s">
        <v>86</v>
      </c>
      <c r="AN258" s="44" t="s">
        <v>87</v>
      </c>
      <c r="AO258" s="44" t="s">
        <v>88</v>
      </c>
      <c r="AP258" s="44" t="s">
        <v>89</v>
      </c>
      <c r="AQ258" s="44" t="s">
        <v>87</v>
      </c>
      <c r="AR258" s="44"/>
      <c r="AS258" s="44"/>
      <c r="AT258" s="813"/>
      <c r="AU258" s="40"/>
      <c r="AV258" s="40"/>
      <c r="AW258" s="40" t="s">
        <v>90</v>
      </c>
      <c r="AX258" s="40" t="s">
        <v>91</v>
      </c>
      <c r="AY258" s="40" t="s">
        <v>87</v>
      </c>
      <c r="AZ258" s="40" t="s">
        <v>84</v>
      </c>
      <c r="BA258" s="40" t="s">
        <v>86</v>
      </c>
      <c r="BB258" s="40" t="s">
        <v>83</v>
      </c>
      <c r="BC258" s="40"/>
      <c r="BD258" s="40"/>
      <c r="BE258" s="40"/>
      <c r="BF258" s="40"/>
      <c r="BG258" s="40"/>
      <c r="BH258" s="40"/>
      <c r="BI258" s="40"/>
      <c r="BJ258" s="40"/>
    </row>
    <row r="259" spans="1:62" ht="15">
      <c r="A259" s="150"/>
      <c r="B259" s="58" t="s">
        <v>38</v>
      </c>
      <c r="C259" s="58" t="s">
        <v>39</v>
      </c>
      <c r="D259" s="59" t="s">
        <v>92</v>
      </c>
      <c r="E259" s="45" t="s">
        <v>93</v>
      </c>
      <c r="F259" s="46" t="s">
        <v>100</v>
      </c>
      <c r="G259" s="45" t="s">
        <v>94</v>
      </c>
      <c r="H259" s="45" t="s">
        <v>95</v>
      </c>
      <c r="I259" s="45" t="s">
        <v>96</v>
      </c>
      <c r="J259" s="45" t="s">
        <v>105</v>
      </c>
      <c r="K259" s="47" t="s">
        <v>97</v>
      </c>
      <c r="L259" s="814"/>
      <c r="M259" s="815">
        <v>1</v>
      </c>
      <c r="N259" s="816">
        <v>2</v>
      </c>
      <c r="O259" s="816">
        <v>3</v>
      </c>
      <c r="P259" s="816">
        <v>4</v>
      </c>
      <c r="Q259" s="816">
        <v>5</v>
      </c>
      <c r="R259" s="816">
        <v>6</v>
      </c>
      <c r="S259" s="816">
        <v>7</v>
      </c>
      <c r="T259" s="816">
        <v>8</v>
      </c>
      <c r="U259" s="816">
        <v>9</v>
      </c>
      <c r="V259" s="816">
        <v>10</v>
      </c>
      <c r="W259" s="816">
        <v>11</v>
      </c>
      <c r="X259" s="816">
        <v>12</v>
      </c>
      <c r="Y259" s="816">
        <v>13</v>
      </c>
      <c r="Z259" s="816">
        <v>14</v>
      </c>
      <c r="AA259" s="816">
        <v>15</v>
      </c>
      <c r="AB259" s="816">
        <v>16</v>
      </c>
      <c r="AC259" s="817"/>
      <c r="AD259" s="815">
        <v>1</v>
      </c>
      <c r="AE259" s="816">
        <v>2</v>
      </c>
      <c r="AF259" s="816">
        <v>3</v>
      </c>
      <c r="AG259" s="816">
        <v>4</v>
      </c>
      <c r="AH259" s="816">
        <v>5</v>
      </c>
      <c r="AI259" s="816">
        <v>6</v>
      </c>
      <c r="AJ259" s="816">
        <v>7</v>
      </c>
      <c r="AK259" s="816">
        <v>8</v>
      </c>
      <c r="AL259" s="816">
        <v>9</v>
      </c>
      <c r="AM259" s="816">
        <v>10</v>
      </c>
      <c r="AN259" s="816">
        <v>11</v>
      </c>
      <c r="AO259" s="816">
        <v>12</v>
      </c>
      <c r="AP259" s="816">
        <v>13</v>
      </c>
      <c r="AQ259" s="816">
        <v>14</v>
      </c>
      <c r="AR259" s="816">
        <v>15</v>
      </c>
      <c r="AS259" s="816">
        <v>16</v>
      </c>
      <c r="AT259" s="818"/>
      <c r="AU259" s="815">
        <v>1</v>
      </c>
      <c r="AV259" s="816">
        <v>2</v>
      </c>
      <c r="AW259" s="816">
        <v>3</v>
      </c>
      <c r="AX259" s="816">
        <v>4</v>
      </c>
      <c r="AY259" s="816">
        <v>5</v>
      </c>
      <c r="AZ259" s="816">
        <v>6</v>
      </c>
      <c r="BA259" s="816">
        <v>7</v>
      </c>
      <c r="BB259" s="816">
        <v>8</v>
      </c>
      <c r="BC259" s="816">
        <v>9</v>
      </c>
      <c r="BD259" s="816">
        <v>10</v>
      </c>
      <c r="BE259" s="816">
        <v>11</v>
      </c>
      <c r="BF259" s="816">
        <v>12</v>
      </c>
      <c r="BG259" s="816">
        <v>13</v>
      </c>
      <c r="BH259" s="816">
        <v>14</v>
      </c>
      <c r="BI259" s="816">
        <v>15</v>
      </c>
      <c r="BJ259" s="816">
        <v>16</v>
      </c>
    </row>
    <row r="260" spans="1:62" ht="15.75">
      <c r="A260" s="175">
        <v>9</v>
      </c>
      <c r="B260" s="14" t="s">
        <v>75</v>
      </c>
      <c r="C260" s="14" t="s">
        <v>16</v>
      </c>
      <c r="D260" s="14">
        <v>920403</v>
      </c>
      <c r="E260" s="60" t="s">
        <v>630</v>
      </c>
      <c r="F260" s="50">
        <f aca="true" t="shared" si="66" ref="F260:F280">J260/G260</f>
        <v>1.125</v>
      </c>
      <c r="G260" s="49">
        <f aca="true" t="shared" si="67" ref="G260:G280">COUNT(M260:AB260)</f>
        <v>8</v>
      </c>
      <c r="H260" s="49">
        <f aca="true" t="shared" si="68" ref="H260:H280">SUM(M260:AB260)</f>
        <v>2</v>
      </c>
      <c r="I260" s="49">
        <f aca="true" t="shared" si="69" ref="I260:I280">SUM(AD260:AT260)</f>
        <v>7</v>
      </c>
      <c r="J260" s="51">
        <f>SUM(H260:I260)</f>
        <v>9</v>
      </c>
      <c r="K260" s="52">
        <f aca="true" t="shared" si="70" ref="K260:K280">SUM(AU260:BJ260)</f>
        <v>0</v>
      </c>
      <c r="L260" s="812"/>
      <c r="M260" s="484">
        <v>0</v>
      </c>
      <c r="N260" s="54"/>
      <c r="O260" s="54">
        <v>0</v>
      </c>
      <c r="P260" s="54">
        <v>0</v>
      </c>
      <c r="Q260" s="54">
        <v>0</v>
      </c>
      <c r="R260" s="54">
        <v>0</v>
      </c>
      <c r="S260" s="54">
        <v>0</v>
      </c>
      <c r="T260" s="54">
        <v>2</v>
      </c>
      <c r="U260" s="54">
        <v>0</v>
      </c>
      <c r="V260" s="54"/>
      <c r="W260" s="54"/>
      <c r="X260" s="54"/>
      <c r="Y260" s="54"/>
      <c r="Z260" s="54"/>
      <c r="AA260" s="54"/>
      <c r="AB260" s="54"/>
      <c r="AC260" s="813"/>
      <c r="AD260" s="484">
        <v>0</v>
      </c>
      <c r="AE260" s="54"/>
      <c r="AF260" s="54">
        <v>1</v>
      </c>
      <c r="AG260" s="54">
        <v>0</v>
      </c>
      <c r="AH260" s="54">
        <v>2</v>
      </c>
      <c r="AI260" s="54">
        <v>1</v>
      </c>
      <c r="AJ260" s="54">
        <v>0</v>
      </c>
      <c r="AK260" s="54">
        <v>1</v>
      </c>
      <c r="AL260" s="54">
        <v>2</v>
      </c>
      <c r="AM260" s="54"/>
      <c r="AN260" s="54"/>
      <c r="AO260" s="54"/>
      <c r="AP260" s="54"/>
      <c r="AQ260" s="54"/>
      <c r="AR260" s="54"/>
      <c r="AS260" s="54"/>
      <c r="AT260" s="813"/>
      <c r="AU260" s="484"/>
      <c r="AV260" s="54"/>
      <c r="AW260" s="54"/>
      <c r="AX260" s="54"/>
      <c r="AY260" s="54"/>
      <c r="AZ260" s="54"/>
      <c r="BA260" s="54"/>
      <c r="BB260" s="54"/>
      <c r="BC260" s="54"/>
      <c r="BD260" s="54"/>
      <c r="BE260" s="54"/>
      <c r="BF260" s="54"/>
      <c r="BG260" s="54"/>
      <c r="BH260" s="54"/>
      <c r="BI260" s="54"/>
      <c r="BJ260" s="54"/>
    </row>
    <row r="261" spans="1:62" ht="15.75">
      <c r="A261" s="175">
        <v>10</v>
      </c>
      <c r="B261" s="14" t="s">
        <v>252</v>
      </c>
      <c r="C261" s="14" t="s">
        <v>22</v>
      </c>
      <c r="D261" s="14">
        <v>971216</v>
      </c>
      <c r="E261" s="60" t="s">
        <v>630</v>
      </c>
      <c r="F261" s="50">
        <f t="shared" si="66"/>
        <v>2.75</v>
      </c>
      <c r="G261" s="49">
        <f t="shared" si="67"/>
        <v>8</v>
      </c>
      <c r="H261" s="49">
        <f t="shared" si="68"/>
        <v>13</v>
      </c>
      <c r="I261" s="49">
        <f t="shared" si="69"/>
        <v>9</v>
      </c>
      <c r="J261" s="51">
        <f aca="true" t="shared" si="71" ref="J261:J280">SUM(H261:I261)</f>
        <v>22</v>
      </c>
      <c r="K261" s="52">
        <f t="shared" si="70"/>
        <v>0</v>
      </c>
      <c r="L261" s="812"/>
      <c r="M261" s="484">
        <v>0</v>
      </c>
      <c r="N261" s="54">
        <v>2</v>
      </c>
      <c r="O261" s="54">
        <v>0</v>
      </c>
      <c r="P261" s="54">
        <v>2</v>
      </c>
      <c r="Q261" s="54">
        <v>3</v>
      </c>
      <c r="R261" s="54">
        <v>4</v>
      </c>
      <c r="S261" s="54">
        <v>0</v>
      </c>
      <c r="T261" s="54">
        <v>2</v>
      </c>
      <c r="U261" s="54"/>
      <c r="V261" s="54"/>
      <c r="W261" s="54"/>
      <c r="X261" s="54"/>
      <c r="Y261" s="54"/>
      <c r="Z261" s="54"/>
      <c r="AA261" s="54"/>
      <c r="AB261" s="54"/>
      <c r="AC261" s="813"/>
      <c r="AD261" s="484">
        <v>1</v>
      </c>
      <c r="AE261" s="54">
        <v>1</v>
      </c>
      <c r="AF261" s="54">
        <v>2</v>
      </c>
      <c r="AG261" s="54">
        <v>1</v>
      </c>
      <c r="AH261" s="54">
        <v>1</v>
      </c>
      <c r="AI261" s="54">
        <v>2</v>
      </c>
      <c r="AJ261" s="54">
        <v>1</v>
      </c>
      <c r="AK261" s="54">
        <v>0</v>
      </c>
      <c r="AL261" s="54"/>
      <c r="AM261" s="54"/>
      <c r="AN261" s="54"/>
      <c r="AO261" s="54"/>
      <c r="AP261" s="54"/>
      <c r="AQ261" s="54"/>
      <c r="AR261" s="54"/>
      <c r="AS261" s="54"/>
      <c r="AT261" s="813"/>
      <c r="AU261" s="484"/>
      <c r="AV261" s="54"/>
      <c r="AW261" s="54"/>
      <c r="AX261" s="54"/>
      <c r="AY261" s="54"/>
      <c r="AZ261" s="54"/>
      <c r="BA261" s="54"/>
      <c r="BB261" s="54"/>
      <c r="BC261" s="54"/>
      <c r="BD261" s="54"/>
      <c r="BE261" s="54"/>
      <c r="BF261" s="54"/>
      <c r="BG261" s="54"/>
      <c r="BH261" s="54"/>
      <c r="BI261" s="54"/>
      <c r="BJ261" s="54"/>
    </row>
    <row r="262" spans="1:62" ht="15.75">
      <c r="A262" s="175">
        <v>25</v>
      </c>
      <c r="B262" s="14" t="s">
        <v>253</v>
      </c>
      <c r="C262" s="14" t="s">
        <v>68</v>
      </c>
      <c r="D262" s="14"/>
      <c r="E262" s="60" t="s">
        <v>630</v>
      </c>
      <c r="F262" s="50">
        <f t="shared" si="66"/>
        <v>2.375</v>
      </c>
      <c r="G262" s="49">
        <f t="shared" si="67"/>
        <v>8</v>
      </c>
      <c r="H262" s="49">
        <f t="shared" si="68"/>
        <v>10</v>
      </c>
      <c r="I262" s="49">
        <f t="shared" si="69"/>
        <v>9</v>
      </c>
      <c r="J262" s="51">
        <f t="shared" si="71"/>
        <v>19</v>
      </c>
      <c r="K262" s="52">
        <f t="shared" si="70"/>
        <v>0</v>
      </c>
      <c r="L262" s="819"/>
      <c r="M262" s="485">
        <v>0</v>
      </c>
      <c r="N262" s="55">
        <v>3</v>
      </c>
      <c r="O262" s="55">
        <v>0</v>
      </c>
      <c r="P262" s="55">
        <v>1</v>
      </c>
      <c r="Q262" s="55">
        <v>2</v>
      </c>
      <c r="R262" s="55">
        <v>3</v>
      </c>
      <c r="S262" s="55">
        <v>0</v>
      </c>
      <c r="T262" s="55"/>
      <c r="U262" s="55"/>
      <c r="V262" s="55">
        <v>1</v>
      </c>
      <c r="W262" s="55"/>
      <c r="X262" s="55"/>
      <c r="Y262" s="55"/>
      <c r="Z262" s="55"/>
      <c r="AA262" s="55"/>
      <c r="AB262" s="55"/>
      <c r="AC262" s="813"/>
      <c r="AD262" s="485">
        <v>2</v>
      </c>
      <c r="AE262" s="55">
        <v>4</v>
      </c>
      <c r="AF262" s="55">
        <v>0</v>
      </c>
      <c r="AG262" s="55">
        <v>1</v>
      </c>
      <c r="AH262" s="55">
        <v>0</v>
      </c>
      <c r="AI262" s="55">
        <v>1</v>
      </c>
      <c r="AJ262" s="55">
        <v>0</v>
      </c>
      <c r="AK262" s="55"/>
      <c r="AL262" s="55"/>
      <c r="AM262" s="55">
        <v>1</v>
      </c>
      <c r="AN262" s="55"/>
      <c r="AO262" s="55"/>
      <c r="AP262" s="55"/>
      <c r="AQ262" s="55"/>
      <c r="AR262" s="55"/>
      <c r="AS262" s="55"/>
      <c r="AT262" s="813"/>
      <c r="AU262" s="485"/>
      <c r="AV262" s="55"/>
      <c r="AW262" s="55"/>
      <c r="AX262" s="55"/>
      <c r="AY262" s="55"/>
      <c r="AZ262" s="55"/>
      <c r="BA262" s="55"/>
      <c r="BB262" s="55"/>
      <c r="BC262" s="55"/>
      <c r="BD262" s="55"/>
      <c r="BE262" s="55"/>
      <c r="BF262" s="55"/>
      <c r="BG262" s="55"/>
      <c r="BH262" s="55"/>
      <c r="BI262" s="55"/>
      <c r="BJ262" s="55"/>
    </row>
    <row r="263" spans="1:62" ht="15.75">
      <c r="A263" s="175">
        <v>15</v>
      </c>
      <c r="B263" s="14" t="s">
        <v>254</v>
      </c>
      <c r="C263" s="14" t="s">
        <v>32</v>
      </c>
      <c r="D263" s="14"/>
      <c r="E263" s="60" t="s">
        <v>630</v>
      </c>
      <c r="F263" s="50">
        <f t="shared" si="66"/>
        <v>1.75</v>
      </c>
      <c r="G263" s="49">
        <f t="shared" si="67"/>
        <v>8</v>
      </c>
      <c r="H263" s="49">
        <f t="shared" si="68"/>
        <v>6</v>
      </c>
      <c r="I263" s="49">
        <f t="shared" si="69"/>
        <v>8</v>
      </c>
      <c r="J263" s="51">
        <f t="shared" si="71"/>
        <v>14</v>
      </c>
      <c r="K263" s="52">
        <f t="shared" si="70"/>
        <v>0</v>
      </c>
      <c r="L263" s="812"/>
      <c r="M263" s="484">
        <v>0</v>
      </c>
      <c r="N263" s="54">
        <v>2</v>
      </c>
      <c r="O263" s="54">
        <v>1</v>
      </c>
      <c r="P263" s="54"/>
      <c r="Q263" s="54">
        <v>0</v>
      </c>
      <c r="R263" s="54">
        <v>2</v>
      </c>
      <c r="S263" s="54">
        <v>0</v>
      </c>
      <c r="T263" s="54"/>
      <c r="U263" s="54">
        <v>1</v>
      </c>
      <c r="V263" s="54">
        <v>0</v>
      </c>
      <c r="W263" s="54"/>
      <c r="X263" s="54"/>
      <c r="Y263" s="54"/>
      <c r="Z263" s="54"/>
      <c r="AA263" s="54"/>
      <c r="AB263" s="54"/>
      <c r="AC263" s="813"/>
      <c r="AD263" s="484">
        <v>1</v>
      </c>
      <c r="AE263" s="54">
        <v>2</v>
      </c>
      <c r="AF263" s="54">
        <v>0</v>
      </c>
      <c r="AG263" s="54"/>
      <c r="AH263" s="54">
        <v>2</v>
      </c>
      <c r="AI263" s="54">
        <v>0</v>
      </c>
      <c r="AJ263" s="54">
        <v>0</v>
      </c>
      <c r="AK263" s="54"/>
      <c r="AL263" s="54">
        <v>2</v>
      </c>
      <c r="AM263" s="54">
        <v>1</v>
      </c>
      <c r="AN263" s="54"/>
      <c r="AO263" s="54"/>
      <c r="AP263" s="54"/>
      <c r="AQ263" s="54"/>
      <c r="AR263" s="54"/>
      <c r="AS263" s="54"/>
      <c r="AT263" s="813"/>
      <c r="AU263" s="484"/>
      <c r="AV263" s="54"/>
      <c r="AW263" s="54"/>
      <c r="AX263" s="54"/>
      <c r="AY263" s="54"/>
      <c r="AZ263" s="54"/>
      <c r="BA263" s="54"/>
      <c r="BB263" s="54"/>
      <c r="BC263" s="54"/>
      <c r="BD263" s="54"/>
      <c r="BE263" s="54"/>
      <c r="BF263" s="54"/>
      <c r="BG263" s="54"/>
      <c r="BH263" s="54"/>
      <c r="BI263" s="54"/>
      <c r="BJ263" s="54"/>
    </row>
    <row r="264" spans="1:62" ht="15.75">
      <c r="A264" s="175">
        <v>23</v>
      </c>
      <c r="B264" s="14" t="s">
        <v>254</v>
      </c>
      <c r="C264" s="14" t="s">
        <v>57</v>
      </c>
      <c r="D264" s="184"/>
      <c r="E264" s="60" t="s">
        <v>630</v>
      </c>
      <c r="F264" s="50">
        <f t="shared" si="66"/>
        <v>3</v>
      </c>
      <c r="G264" s="49">
        <f t="shared" si="67"/>
        <v>9</v>
      </c>
      <c r="H264" s="49">
        <f t="shared" si="68"/>
        <v>14</v>
      </c>
      <c r="I264" s="49">
        <f t="shared" si="69"/>
        <v>13</v>
      </c>
      <c r="J264" s="51">
        <f t="shared" si="71"/>
        <v>27</v>
      </c>
      <c r="K264" s="52">
        <f t="shared" si="70"/>
        <v>0</v>
      </c>
      <c r="L264" s="812"/>
      <c r="M264" s="484">
        <v>1</v>
      </c>
      <c r="N264" s="54">
        <v>3</v>
      </c>
      <c r="O264" s="54">
        <v>2</v>
      </c>
      <c r="P264" s="54">
        <v>2</v>
      </c>
      <c r="Q264" s="54"/>
      <c r="R264" s="54">
        <v>1</v>
      </c>
      <c r="S264" s="54">
        <v>0</v>
      </c>
      <c r="T264" s="54">
        <v>2</v>
      </c>
      <c r="U264" s="54">
        <v>0</v>
      </c>
      <c r="V264" s="54">
        <v>3</v>
      </c>
      <c r="W264" s="54"/>
      <c r="X264" s="54"/>
      <c r="Y264" s="54"/>
      <c r="Z264" s="54"/>
      <c r="AA264" s="54"/>
      <c r="AB264" s="54"/>
      <c r="AC264" s="813"/>
      <c r="AD264" s="484">
        <v>0</v>
      </c>
      <c r="AE264" s="54">
        <v>1</v>
      </c>
      <c r="AF264" s="54">
        <v>0</v>
      </c>
      <c r="AG264" s="54">
        <v>2</v>
      </c>
      <c r="AH264" s="54"/>
      <c r="AI264" s="54">
        <v>0</v>
      </c>
      <c r="AJ264" s="54">
        <v>0</v>
      </c>
      <c r="AK264" s="54">
        <v>2</v>
      </c>
      <c r="AL264" s="54">
        <v>5</v>
      </c>
      <c r="AM264" s="54">
        <v>3</v>
      </c>
      <c r="AN264" s="54"/>
      <c r="AO264" s="54"/>
      <c r="AP264" s="54"/>
      <c r="AQ264" s="54"/>
      <c r="AR264" s="54"/>
      <c r="AS264" s="54"/>
      <c r="AT264" s="813"/>
      <c r="AU264" s="484"/>
      <c r="AV264" s="54"/>
      <c r="AW264" s="54"/>
      <c r="AX264" s="54"/>
      <c r="AY264" s="54"/>
      <c r="AZ264" s="54"/>
      <c r="BA264" s="54"/>
      <c r="BB264" s="54"/>
      <c r="BC264" s="54"/>
      <c r="BD264" s="54"/>
      <c r="BE264" s="54"/>
      <c r="BF264" s="54"/>
      <c r="BG264" s="54"/>
      <c r="BH264" s="54"/>
      <c r="BI264" s="54"/>
      <c r="BJ264" s="54"/>
    </row>
    <row r="265" spans="1:62" ht="15.75">
      <c r="A265" s="175"/>
      <c r="B265" s="14" t="s">
        <v>194</v>
      </c>
      <c r="C265" s="14" t="s">
        <v>623</v>
      </c>
      <c r="D265" s="14"/>
      <c r="E265" s="60" t="s">
        <v>630</v>
      </c>
      <c r="F265" s="50">
        <f t="shared" si="66"/>
        <v>4.375</v>
      </c>
      <c r="G265" s="49">
        <f t="shared" si="67"/>
        <v>8</v>
      </c>
      <c r="H265" s="49">
        <f t="shared" si="68"/>
        <v>24</v>
      </c>
      <c r="I265" s="49">
        <f t="shared" si="69"/>
        <v>11</v>
      </c>
      <c r="J265" s="51">
        <f t="shared" si="71"/>
        <v>35</v>
      </c>
      <c r="K265" s="52">
        <f t="shared" si="70"/>
        <v>10</v>
      </c>
      <c r="L265" s="812"/>
      <c r="M265" s="484">
        <v>1</v>
      </c>
      <c r="N265" s="54"/>
      <c r="O265" s="54">
        <v>3</v>
      </c>
      <c r="P265" s="54">
        <v>4</v>
      </c>
      <c r="Q265" s="54">
        <v>4</v>
      </c>
      <c r="R265" s="54"/>
      <c r="S265" s="54">
        <v>0</v>
      </c>
      <c r="T265" s="54">
        <v>3</v>
      </c>
      <c r="U265" s="54">
        <v>5</v>
      </c>
      <c r="V265" s="54">
        <v>4</v>
      </c>
      <c r="W265" s="54"/>
      <c r="X265" s="54"/>
      <c r="Y265" s="54"/>
      <c r="Z265" s="54"/>
      <c r="AA265" s="54"/>
      <c r="AB265" s="54"/>
      <c r="AC265" s="813"/>
      <c r="AD265" s="484">
        <v>0</v>
      </c>
      <c r="AE265" s="54"/>
      <c r="AF265" s="54">
        <v>2</v>
      </c>
      <c r="AG265" s="54">
        <v>1</v>
      </c>
      <c r="AH265" s="54">
        <v>2</v>
      </c>
      <c r="AI265" s="54"/>
      <c r="AJ265" s="54">
        <v>2</v>
      </c>
      <c r="AK265" s="54">
        <v>1</v>
      </c>
      <c r="AL265" s="54">
        <v>0</v>
      </c>
      <c r="AM265" s="54">
        <v>3</v>
      </c>
      <c r="AN265" s="54"/>
      <c r="AO265" s="54"/>
      <c r="AP265" s="54"/>
      <c r="AQ265" s="54"/>
      <c r="AR265" s="54"/>
      <c r="AS265" s="54"/>
      <c r="AT265" s="813"/>
      <c r="AU265" s="484"/>
      <c r="AV265" s="54"/>
      <c r="AW265" s="54"/>
      <c r="AX265" s="54">
        <v>10</v>
      </c>
      <c r="AY265" s="54"/>
      <c r="AZ265" s="54"/>
      <c r="BA265" s="54"/>
      <c r="BB265" s="54"/>
      <c r="BC265" s="54"/>
      <c r="BD265" s="54"/>
      <c r="BE265" s="54"/>
      <c r="BF265" s="54"/>
      <c r="BG265" s="54"/>
      <c r="BH265" s="54"/>
      <c r="BI265" s="54"/>
      <c r="BJ265" s="54"/>
    </row>
    <row r="266" spans="1:62" ht="15.75">
      <c r="A266" s="175"/>
      <c r="B266" s="14" t="s">
        <v>624</v>
      </c>
      <c r="C266" s="14" t="s">
        <v>15</v>
      </c>
      <c r="D266" s="14"/>
      <c r="E266" s="60" t="s">
        <v>630</v>
      </c>
      <c r="F266" s="780">
        <f t="shared" si="66"/>
        <v>2.8</v>
      </c>
      <c r="G266" s="49">
        <f t="shared" si="67"/>
        <v>5</v>
      </c>
      <c r="H266" s="49">
        <f t="shared" si="68"/>
        <v>12</v>
      </c>
      <c r="I266" s="49">
        <f t="shared" si="69"/>
        <v>2</v>
      </c>
      <c r="J266" s="51">
        <f t="shared" si="71"/>
        <v>14</v>
      </c>
      <c r="K266" s="52">
        <f t="shared" si="70"/>
        <v>0</v>
      </c>
      <c r="L266" s="812"/>
      <c r="M266" s="484">
        <v>1</v>
      </c>
      <c r="N266" s="54"/>
      <c r="O266" s="54"/>
      <c r="P266" s="54">
        <v>4</v>
      </c>
      <c r="Q266" s="54">
        <v>3</v>
      </c>
      <c r="R266" s="54">
        <v>1</v>
      </c>
      <c r="S266" s="54">
        <v>3</v>
      </c>
      <c r="T266" s="54"/>
      <c r="U266" s="54"/>
      <c r="V266" s="54"/>
      <c r="W266" s="54"/>
      <c r="X266" s="54"/>
      <c r="Y266" s="54"/>
      <c r="Z266" s="54"/>
      <c r="AA266" s="54"/>
      <c r="AB266" s="54"/>
      <c r="AC266" s="813"/>
      <c r="AD266" s="484">
        <v>0</v>
      </c>
      <c r="AE266" s="54"/>
      <c r="AF266" s="54"/>
      <c r="AG266" s="54">
        <v>0</v>
      </c>
      <c r="AH266" s="54">
        <v>2</v>
      </c>
      <c r="AI266" s="54">
        <v>0</v>
      </c>
      <c r="AJ266" s="54">
        <v>0</v>
      </c>
      <c r="AK266" s="54"/>
      <c r="AL266" s="54"/>
      <c r="AM266" s="54"/>
      <c r="AN266" s="54"/>
      <c r="AO266" s="54"/>
      <c r="AP266" s="54"/>
      <c r="AQ266" s="54"/>
      <c r="AR266" s="54"/>
      <c r="AS266" s="54"/>
      <c r="AT266" s="813"/>
      <c r="AU266" s="484"/>
      <c r="AV266" s="54"/>
      <c r="AW266" s="54"/>
      <c r="AX266" s="54"/>
      <c r="AY266" s="54"/>
      <c r="AZ266" s="54"/>
      <c r="BA266" s="54"/>
      <c r="BB266" s="54"/>
      <c r="BC266" s="54"/>
      <c r="BD266" s="54"/>
      <c r="BE266" s="54"/>
      <c r="BF266" s="54"/>
      <c r="BG266" s="54"/>
      <c r="BH266" s="54"/>
      <c r="BI266" s="54"/>
      <c r="BJ266" s="54"/>
    </row>
    <row r="267" spans="1:62" ht="15.75">
      <c r="A267" s="175"/>
      <c r="B267" s="14" t="s">
        <v>624</v>
      </c>
      <c r="C267" s="14" t="s">
        <v>625</v>
      </c>
      <c r="D267" s="14"/>
      <c r="E267" s="60" t="s">
        <v>630</v>
      </c>
      <c r="F267" s="463">
        <f t="shared" si="66"/>
        <v>2.8</v>
      </c>
      <c r="G267" s="60">
        <f t="shared" si="67"/>
        <v>5</v>
      </c>
      <c r="H267" s="49">
        <f t="shared" si="68"/>
        <v>7</v>
      </c>
      <c r="I267" s="49">
        <f t="shared" si="69"/>
        <v>7</v>
      </c>
      <c r="J267" s="51">
        <f t="shared" si="71"/>
        <v>14</v>
      </c>
      <c r="K267" s="52">
        <f t="shared" si="70"/>
        <v>0</v>
      </c>
      <c r="L267" s="812"/>
      <c r="M267" s="484"/>
      <c r="N267" s="54"/>
      <c r="O267" s="54"/>
      <c r="P267" s="54"/>
      <c r="Q267" s="54"/>
      <c r="R267" s="54">
        <v>1</v>
      </c>
      <c r="S267" s="54">
        <v>1</v>
      </c>
      <c r="T267" s="54">
        <v>1</v>
      </c>
      <c r="U267" s="54">
        <v>3</v>
      </c>
      <c r="V267" s="54">
        <v>1</v>
      </c>
      <c r="W267" s="54"/>
      <c r="X267" s="54"/>
      <c r="Y267" s="54"/>
      <c r="Z267" s="54"/>
      <c r="AA267" s="54"/>
      <c r="AB267" s="54"/>
      <c r="AC267" s="813"/>
      <c r="AD267" s="484"/>
      <c r="AE267" s="54"/>
      <c r="AF267" s="54"/>
      <c r="AG267" s="54"/>
      <c r="AH267" s="54"/>
      <c r="AI267" s="54">
        <v>1</v>
      </c>
      <c r="AJ267" s="54">
        <v>1</v>
      </c>
      <c r="AK267" s="54">
        <v>2</v>
      </c>
      <c r="AL267" s="54">
        <v>1</v>
      </c>
      <c r="AM267" s="54">
        <v>2</v>
      </c>
      <c r="AN267" s="54"/>
      <c r="AO267" s="54"/>
      <c r="AP267" s="54"/>
      <c r="AQ267" s="54"/>
      <c r="AR267" s="54"/>
      <c r="AS267" s="54"/>
      <c r="AT267" s="813"/>
      <c r="AU267" s="484"/>
      <c r="AV267" s="54"/>
      <c r="AW267" s="54"/>
      <c r="AX267" s="54"/>
      <c r="AY267" s="54"/>
      <c r="AZ267" s="54"/>
      <c r="BA267" s="54"/>
      <c r="BB267" s="54"/>
      <c r="BC267" s="54"/>
      <c r="BD267" s="54"/>
      <c r="BE267" s="54"/>
      <c r="BF267" s="54"/>
      <c r="BG267" s="54"/>
      <c r="BH267" s="54"/>
      <c r="BI267" s="54"/>
      <c r="BJ267" s="54"/>
    </row>
    <row r="268" spans="1:62" ht="15.75">
      <c r="A268" s="175">
        <v>8</v>
      </c>
      <c r="B268" s="14" t="s">
        <v>626</v>
      </c>
      <c r="C268" s="14" t="s">
        <v>14</v>
      </c>
      <c r="D268" s="14"/>
      <c r="E268" s="60" t="s">
        <v>630</v>
      </c>
      <c r="F268" s="463">
        <f t="shared" si="66"/>
        <v>0</v>
      </c>
      <c r="G268" s="60">
        <f t="shared" si="67"/>
        <v>2</v>
      </c>
      <c r="H268" s="49">
        <f t="shared" si="68"/>
        <v>0</v>
      </c>
      <c r="I268" s="49">
        <f t="shared" si="69"/>
        <v>0</v>
      </c>
      <c r="J268" s="51">
        <f t="shared" si="71"/>
        <v>0</v>
      </c>
      <c r="K268" s="52">
        <f t="shared" si="70"/>
        <v>0</v>
      </c>
      <c r="L268" s="812"/>
      <c r="M268" s="484"/>
      <c r="N268" s="54">
        <v>0</v>
      </c>
      <c r="O268" s="54"/>
      <c r="P268" s="54">
        <v>0</v>
      </c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813"/>
      <c r="AD268" s="484"/>
      <c r="AE268" s="54">
        <v>0</v>
      </c>
      <c r="AF268" s="54"/>
      <c r="AG268" s="54">
        <v>0</v>
      </c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813"/>
      <c r="AU268" s="484"/>
      <c r="AV268" s="54"/>
      <c r="AW268" s="54"/>
      <c r="AX268" s="54"/>
      <c r="AY268" s="54"/>
      <c r="AZ268" s="54"/>
      <c r="BA268" s="54"/>
      <c r="BB268" s="54"/>
      <c r="BC268" s="54"/>
      <c r="BD268" s="54"/>
      <c r="BE268" s="54"/>
      <c r="BF268" s="54"/>
      <c r="BG268" s="54"/>
      <c r="BH268" s="54"/>
      <c r="BI268" s="54"/>
      <c r="BJ268" s="54"/>
    </row>
    <row r="269" spans="1:62" ht="15.75">
      <c r="A269" s="175">
        <v>4</v>
      </c>
      <c r="B269" s="14" t="s">
        <v>627</v>
      </c>
      <c r="C269" s="14" t="s">
        <v>14</v>
      </c>
      <c r="D269" s="14"/>
      <c r="E269" s="60" t="s">
        <v>630</v>
      </c>
      <c r="F269" s="463">
        <f t="shared" si="66"/>
        <v>4.714285714285714</v>
      </c>
      <c r="G269" s="60">
        <f t="shared" si="67"/>
        <v>7</v>
      </c>
      <c r="H269" s="49">
        <f t="shared" si="68"/>
        <v>18</v>
      </c>
      <c r="I269" s="49">
        <f t="shared" si="69"/>
        <v>15</v>
      </c>
      <c r="J269" s="51">
        <f t="shared" si="71"/>
        <v>33</v>
      </c>
      <c r="K269" s="52">
        <f t="shared" si="70"/>
        <v>0</v>
      </c>
      <c r="L269" s="812"/>
      <c r="M269" s="484"/>
      <c r="N269" s="54">
        <v>3</v>
      </c>
      <c r="O269" s="54"/>
      <c r="P269" s="54">
        <v>2</v>
      </c>
      <c r="Q269" s="54">
        <v>4</v>
      </c>
      <c r="R269" s="54"/>
      <c r="S269" s="54">
        <v>2</v>
      </c>
      <c r="T269" s="54">
        <v>3</v>
      </c>
      <c r="U269" s="54">
        <v>2</v>
      </c>
      <c r="V269" s="54">
        <v>2</v>
      </c>
      <c r="W269" s="54"/>
      <c r="X269" s="54"/>
      <c r="Y269" s="54"/>
      <c r="Z269" s="54"/>
      <c r="AA269" s="54"/>
      <c r="AB269" s="54"/>
      <c r="AC269" s="813"/>
      <c r="AD269" s="484"/>
      <c r="AE269" s="54">
        <v>1</v>
      </c>
      <c r="AF269" s="54"/>
      <c r="AG269" s="54">
        <v>3</v>
      </c>
      <c r="AH269" s="54">
        <v>2</v>
      </c>
      <c r="AI269" s="54"/>
      <c r="AJ269" s="54">
        <v>1</v>
      </c>
      <c r="AK269" s="54">
        <v>4</v>
      </c>
      <c r="AL269" s="54">
        <v>2</v>
      </c>
      <c r="AM269" s="54">
        <v>2</v>
      </c>
      <c r="AN269" s="54"/>
      <c r="AO269" s="54"/>
      <c r="AP269" s="54"/>
      <c r="AQ269" s="54"/>
      <c r="AR269" s="54"/>
      <c r="AS269" s="54"/>
      <c r="AT269" s="813"/>
      <c r="AU269" s="484"/>
      <c r="AV269" s="54"/>
      <c r="AW269" s="54"/>
      <c r="AX269" s="54"/>
      <c r="AY269" s="54"/>
      <c r="AZ269" s="54"/>
      <c r="BA269" s="54"/>
      <c r="BB269" s="54"/>
      <c r="BC269" s="54"/>
      <c r="BD269" s="54"/>
      <c r="BE269" s="54"/>
      <c r="BF269" s="54"/>
      <c r="BG269" s="54"/>
      <c r="BH269" s="54"/>
      <c r="BI269" s="54"/>
      <c r="BJ269" s="54"/>
    </row>
    <row r="270" spans="1:62" ht="15.75">
      <c r="A270" s="175"/>
      <c r="B270" s="14" t="s">
        <v>628</v>
      </c>
      <c r="C270" s="14" t="s">
        <v>22</v>
      </c>
      <c r="D270" s="14"/>
      <c r="E270" s="60" t="s">
        <v>630</v>
      </c>
      <c r="F270" s="463" t="e">
        <f t="shared" si="66"/>
        <v>#DIV/0!</v>
      </c>
      <c r="G270" s="60">
        <f t="shared" si="67"/>
        <v>0</v>
      </c>
      <c r="H270" s="49">
        <f t="shared" si="68"/>
        <v>0</v>
      </c>
      <c r="I270" s="49">
        <f t="shared" si="69"/>
        <v>0</v>
      </c>
      <c r="J270" s="51">
        <f t="shared" si="71"/>
        <v>0</v>
      </c>
      <c r="K270" s="52">
        <f t="shared" si="70"/>
        <v>0</v>
      </c>
      <c r="L270" s="812"/>
      <c r="M270" s="48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813"/>
      <c r="AD270" s="48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P270" s="54"/>
      <c r="AQ270" s="54"/>
      <c r="AR270" s="54"/>
      <c r="AS270" s="54"/>
      <c r="AT270" s="813"/>
      <c r="AU270" s="484"/>
      <c r="AV270" s="54"/>
      <c r="AW270" s="54"/>
      <c r="AX270" s="54"/>
      <c r="AY270" s="54"/>
      <c r="AZ270" s="54"/>
      <c r="BA270" s="54"/>
      <c r="BB270" s="54"/>
      <c r="BC270" s="54"/>
      <c r="BD270" s="54"/>
      <c r="BE270" s="54"/>
      <c r="BF270" s="54"/>
      <c r="BG270" s="54"/>
      <c r="BH270" s="54"/>
      <c r="BI270" s="54"/>
      <c r="BJ270" s="54"/>
    </row>
    <row r="271" spans="1:62" ht="16.5" thickBot="1">
      <c r="A271" s="175"/>
      <c r="B271" s="326" t="s">
        <v>629</v>
      </c>
      <c r="C271" s="326" t="s">
        <v>17</v>
      </c>
      <c r="D271" s="326"/>
      <c r="E271" s="823" t="s">
        <v>630</v>
      </c>
      <c r="F271" s="463">
        <f t="shared" si="66"/>
        <v>1.375</v>
      </c>
      <c r="G271" s="60">
        <f t="shared" si="67"/>
        <v>8</v>
      </c>
      <c r="H271" s="49">
        <f t="shared" si="68"/>
        <v>5</v>
      </c>
      <c r="I271" s="49">
        <f t="shared" si="69"/>
        <v>6</v>
      </c>
      <c r="J271" s="51">
        <f t="shared" si="71"/>
        <v>11</v>
      </c>
      <c r="K271" s="52">
        <f t="shared" si="70"/>
        <v>0</v>
      </c>
      <c r="L271" s="812"/>
      <c r="M271" s="484">
        <v>0</v>
      </c>
      <c r="N271" s="54">
        <v>2</v>
      </c>
      <c r="O271" s="54">
        <v>0</v>
      </c>
      <c r="P271" s="54">
        <v>3</v>
      </c>
      <c r="Q271" s="54">
        <v>0</v>
      </c>
      <c r="R271" s="54">
        <v>0</v>
      </c>
      <c r="S271" s="54">
        <v>0</v>
      </c>
      <c r="T271" s="54">
        <v>0</v>
      </c>
      <c r="U271" s="54"/>
      <c r="V271" s="54"/>
      <c r="W271" s="54"/>
      <c r="X271" s="54"/>
      <c r="Y271" s="54"/>
      <c r="Z271" s="54"/>
      <c r="AA271" s="54"/>
      <c r="AB271" s="54"/>
      <c r="AC271" s="813"/>
      <c r="AD271" s="484">
        <v>0</v>
      </c>
      <c r="AE271" s="54">
        <v>1</v>
      </c>
      <c r="AF271" s="54">
        <v>0</v>
      </c>
      <c r="AG271" s="54">
        <v>0</v>
      </c>
      <c r="AH271" s="54">
        <v>1</v>
      </c>
      <c r="AI271" s="54">
        <v>3</v>
      </c>
      <c r="AJ271" s="54">
        <v>0</v>
      </c>
      <c r="AK271" s="54">
        <v>1</v>
      </c>
      <c r="AL271" s="54"/>
      <c r="AM271" s="54"/>
      <c r="AN271" s="54"/>
      <c r="AO271" s="54"/>
      <c r="AP271" s="54"/>
      <c r="AQ271" s="54"/>
      <c r="AR271" s="54"/>
      <c r="AS271" s="54"/>
      <c r="AT271" s="813"/>
      <c r="AU271" s="484"/>
      <c r="AV271" s="54"/>
      <c r="AW271" s="54"/>
      <c r="AX271" s="54"/>
      <c r="AY271" s="54"/>
      <c r="AZ271" s="54"/>
      <c r="BA271" s="54"/>
      <c r="BB271" s="54"/>
      <c r="BC271" s="54"/>
      <c r="BD271" s="54"/>
      <c r="BE271" s="54"/>
      <c r="BF271" s="54"/>
      <c r="BG271" s="54"/>
      <c r="BH271" s="54"/>
      <c r="BI271" s="54"/>
      <c r="BJ271" s="54"/>
    </row>
    <row r="272" spans="1:62" ht="15.75">
      <c r="A272" s="159"/>
      <c r="B272" s="852" t="s">
        <v>654</v>
      </c>
      <c r="C272" s="853" t="s">
        <v>655</v>
      </c>
      <c r="D272" s="854"/>
      <c r="E272" s="855" t="s">
        <v>630</v>
      </c>
      <c r="F272" s="463">
        <f t="shared" si="66"/>
        <v>2</v>
      </c>
      <c r="G272" s="60">
        <f t="shared" si="67"/>
        <v>1</v>
      </c>
      <c r="H272" s="49">
        <f t="shared" si="68"/>
        <v>1</v>
      </c>
      <c r="I272" s="49">
        <f t="shared" si="69"/>
        <v>1</v>
      </c>
      <c r="J272" s="51">
        <f t="shared" si="71"/>
        <v>2</v>
      </c>
      <c r="K272" s="52">
        <f t="shared" si="70"/>
        <v>0</v>
      </c>
      <c r="L272" s="812"/>
      <c r="M272" s="484"/>
      <c r="N272" s="54"/>
      <c r="O272" s="54">
        <v>1</v>
      </c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813"/>
      <c r="AD272" s="484"/>
      <c r="AE272" s="54"/>
      <c r="AF272" s="54">
        <v>1</v>
      </c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813"/>
      <c r="AU272" s="484"/>
      <c r="AV272" s="54"/>
      <c r="AW272" s="54"/>
      <c r="AX272" s="54"/>
      <c r="AY272" s="54"/>
      <c r="AZ272" s="54"/>
      <c r="BA272" s="54"/>
      <c r="BB272" s="54"/>
      <c r="BC272" s="54"/>
      <c r="BD272" s="54"/>
      <c r="BE272" s="54"/>
      <c r="BF272" s="54"/>
      <c r="BG272" s="54"/>
      <c r="BH272" s="54"/>
      <c r="BI272" s="54"/>
      <c r="BJ272" s="54"/>
    </row>
    <row r="273" spans="1:62" ht="15.75">
      <c r="A273" s="159"/>
      <c r="B273" s="852"/>
      <c r="C273" s="853"/>
      <c r="D273" s="854"/>
      <c r="E273" s="774" t="s">
        <v>630</v>
      </c>
      <c r="F273" s="463" t="e">
        <f t="shared" si="66"/>
        <v>#DIV/0!</v>
      </c>
      <c r="G273" s="60">
        <f t="shared" si="67"/>
        <v>0</v>
      </c>
      <c r="H273" s="49">
        <f t="shared" si="68"/>
        <v>0</v>
      </c>
      <c r="I273" s="49">
        <f t="shared" si="69"/>
        <v>0</v>
      </c>
      <c r="J273" s="51">
        <f t="shared" si="71"/>
        <v>0</v>
      </c>
      <c r="K273" s="52">
        <f t="shared" si="70"/>
        <v>0</v>
      </c>
      <c r="L273" s="812"/>
      <c r="M273" s="48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813"/>
      <c r="AD273" s="48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813"/>
      <c r="AU273" s="484"/>
      <c r="AV273" s="54"/>
      <c r="AW273" s="54"/>
      <c r="AX273" s="54"/>
      <c r="AY273" s="54"/>
      <c r="AZ273" s="54"/>
      <c r="BA273" s="54"/>
      <c r="BB273" s="54"/>
      <c r="BC273" s="54"/>
      <c r="BD273" s="54"/>
      <c r="BE273" s="54"/>
      <c r="BF273" s="54"/>
      <c r="BG273" s="54"/>
      <c r="BH273" s="54"/>
      <c r="BI273" s="54"/>
      <c r="BJ273" s="54"/>
    </row>
    <row r="274" spans="1:62" ht="15.75">
      <c r="A274" s="159"/>
      <c r="B274" s="781"/>
      <c r="C274" s="782"/>
      <c r="D274" s="783"/>
      <c r="E274" s="60" t="s">
        <v>630</v>
      </c>
      <c r="F274" s="463" t="e">
        <f t="shared" si="66"/>
        <v>#DIV/0!</v>
      </c>
      <c r="G274" s="60">
        <f t="shared" si="67"/>
        <v>0</v>
      </c>
      <c r="H274" s="49">
        <f t="shared" si="68"/>
        <v>0</v>
      </c>
      <c r="I274" s="49">
        <f t="shared" si="69"/>
        <v>0</v>
      </c>
      <c r="J274" s="51">
        <f t="shared" si="71"/>
        <v>0</v>
      </c>
      <c r="K274" s="52">
        <f t="shared" si="70"/>
        <v>0</v>
      </c>
      <c r="L274" s="812"/>
      <c r="M274" s="48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813"/>
      <c r="AD274" s="48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813"/>
      <c r="AU274" s="484"/>
      <c r="AV274" s="54"/>
      <c r="AW274" s="54"/>
      <c r="AX274" s="54"/>
      <c r="AY274" s="54"/>
      <c r="AZ274" s="54"/>
      <c r="BA274" s="54"/>
      <c r="BB274" s="54"/>
      <c r="BC274" s="54"/>
      <c r="BD274" s="54"/>
      <c r="BE274" s="54"/>
      <c r="BF274" s="54"/>
      <c r="BG274" s="54"/>
      <c r="BH274" s="54"/>
      <c r="BI274" s="54"/>
      <c r="BJ274" s="54"/>
    </row>
    <row r="275" spans="1:62" ht="15.75">
      <c r="A275" s="159"/>
      <c r="B275" s="781"/>
      <c r="C275" s="782"/>
      <c r="D275" s="783"/>
      <c r="E275" s="57"/>
      <c r="F275" s="463" t="e">
        <f t="shared" si="66"/>
        <v>#DIV/0!</v>
      </c>
      <c r="G275" s="60">
        <f t="shared" si="67"/>
        <v>0</v>
      </c>
      <c r="H275" s="49">
        <f t="shared" si="68"/>
        <v>0</v>
      </c>
      <c r="I275" s="49">
        <f t="shared" si="69"/>
        <v>0</v>
      </c>
      <c r="J275" s="51">
        <f t="shared" si="71"/>
        <v>0</v>
      </c>
      <c r="K275" s="52">
        <f t="shared" si="70"/>
        <v>0</v>
      </c>
      <c r="L275" s="812"/>
      <c r="M275" s="48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813"/>
      <c r="AD275" s="48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813"/>
      <c r="AU275" s="484"/>
      <c r="AV275" s="54"/>
      <c r="AW275" s="54"/>
      <c r="AX275" s="54"/>
      <c r="AY275" s="54"/>
      <c r="AZ275" s="54"/>
      <c r="BA275" s="54"/>
      <c r="BB275" s="54"/>
      <c r="BC275" s="54"/>
      <c r="BD275" s="54"/>
      <c r="BE275" s="54"/>
      <c r="BF275" s="54"/>
      <c r="BG275" s="54"/>
      <c r="BH275" s="54"/>
      <c r="BI275" s="54"/>
      <c r="BJ275" s="54"/>
    </row>
    <row r="276" spans="1:62" ht="15.75">
      <c r="A276" s="159"/>
      <c r="B276" s="781"/>
      <c r="C276" s="782"/>
      <c r="D276" s="783"/>
      <c r="E276" s="57"/>
      <c r="F276" s="463" t="e">
        <f t="shared" si="66"/>
        <v>#DIV/0!</v>
      </c>
      <c r="G276" s="60">
        <f t="shared" si="67"/>
        <v>0</v>
      </c>
      <c r="H276" s="49">
        <f t="shared" si="68"/>
        <v>0</v>
      </c>
      <c r="I276" s="49">
        <f t="shared" si="69"/>
        <v>0</v>
      </c>
      <c r="J276" s="51">
        <f t="shared" si="71"/>
        <v>0</v>
      </c>
      <c r="K276" s="52">
        <f t="shared" si="70"/>
        <v>0</v>
      </c>
      <c r="L276" s="812"/>
      <c r="M276" s="48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813"/>
      <c r="AD276" s="48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813"/>
      <c r="AU276" s="484"/>
      <c r="AV276" s="54"/>
      <c r="AW276" s="54"/>
      <c r="AX276" s="54"/>
      <c r="AY276" s="54"/>
      <c r="AZ276" s="54"/>
      <c r="BA276" s="54"/>
      <c r="BB276" s="54"/>
      <c r="BC276" s="54"/>
      <c r="BD276" s="54"/>
      <c r="BE276" s="54"/>
      <c r="BF276" s="54"/>
      <c r="BG276" s="54"/>
      <c r="BH276" s="54"/>
      <c r="BI276" s="54"/>
      <c r="BJ276" s="54"/>
    </row>
    <row r="277" spans="1:62" ht="15.75">
      <c r="A277" s="159"/>
      <c r="B277" s="892" t="s">
        <v>256</v>
      </c>
      <c r="C277" s="893" t="s">
        <v>14</v>
      </c>
      <c r="D277" s="894"/>
      <c r="E277" s="57" t="s">
        <v>631</v>
      </c>
      <c r="F277" s="463">
        <f t="shared" si="66"/>
        <v>5.333333333333333</v>
      </c>
      <c r="G277" s="60">
        <f t="shared" si="67"/>
        <v>3</v>
      </c>
      <c r="H277" s="49">
        <f t="shared" si="68"/>
        <v>16</v>
      </c>
      <c r="I277" s="49">
        <f t="shared" si="69"/>
        <v>0</v>
      </c>
      <c r="J277" s="51">
        <f t="shared" si="71"/>
        <v>16</v>
      </c>
      <c r="K277" s="52">
        <f t="shared" si="70"/>
        <v>0</v>
      </c>
      <c r="L277" s="812"/>
      <c r="M277" s="484"/>
      <c r="N277" s="54"/>
      <c r="O277" s="54"/>
      <c r="P277" s="54"/>
      <c r="Q277" s="54"/>
      <c r="R277" s="54">
        <v>1</v>
      </c>
      <c r="S277" s="54">
        <v>8</v>
      </c>
      <c r="T277" s="54">
        <v>7</v>
      </c>
      <c r="U277" s="54"/>
      <c r="V277" s="54"/>
      <c r="W277" s="54"/>
      <c r="X277" s="54"/>
      <c r="Y277" s="54"/>
      <c r="Z277" s="54"/>
      <c r="AA277" s="54"/>
      <c r="AB277" s="54"/>
      <c r="AC277" s="813"/>
      <c r="AD277" s="48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813"/>
      <c r="AU277" s="484"/>
      <c r="AV277" s="54"/>
      <c r="AW277" s="54"/>
      <c r="AX277" s="54"/>
      <c r="AY277" s="54"/>
      <c r="AZ277" s="54"/>
      <c r="BA277" s="54"/>
      <c r="BB277" s="54"/>
      <c r="BC277" s="54"/>
      <c r="BD277" s="54"/>
      <c r="BE277" s="54"/>
      <c r="BF277" s="54"/>
      <c r="BG277" s="54"/>
      <c r="BH277" s="54"/>
      <c r="BI277" s="54"/>
      <c r="BJ277" s="54"/>
    </row>
    <row r="278" spans="1:62" ht="15.75">
      <c r="A278" s="771"/>
      <c r="B278" s="884" t="s">
        <v>104</v>
      </c>
      <c r="C278" s="884" t="s">
        <v>14</v>
      </c>
      <c r="D278" s="885"/>
      <c r="E278" s="774" t="s">
        <v>631</v>
      </c>
      <c r="F278" s="775">
        <f t="shared" si="66"/>
        <v>3</v>
      </c>
      <c r="G278" s="60">
        <f t="shared" si="67"/>
        <v>2</v>
      </c>
      <c r="H278" s="49">
        <f t="shared" si="68"/>
        <v>6</v>
      </c>
      <c r="I278" s="49">
        <f t="shared" si="69"/>
        <v>0</v>
      </c>
      <c r="J278" s="51">
        <f t="shared" si="71"/>
        <v>6</v>
      </c>
      <c r="K278" s="52">
        <f t="shared" si="70"/>
        <v>0</v>
      </c>
      <c r="L278" s="812"/>
      <c r="M278" s="484"/>
      <c r="N278" s="54"/>
      <c r="O278" s="54"/>
      <c r="P278" s="54"/>
      <c r="Q278" s="54">
        <v>3</v>
      </c>
      <c r="R278" s="54"/>
      <c r="S278" s="54"/>
      <c r="T278" s="54"/>
      <c r="U278" s="54">
        <v>3</v>
      </c>
      <c r="V278" s="54"/>
      <c r="W278" s="54"/>
      <c r="X278" s="54"/>
      <c r="Y278" s="54"/>
      <c r="Z278" s="54"/>
      <c r="AA278" s="54"/>
      <c r="AB278" s="54"/>
      <c r="AC278" s="813"/>
      <c r="AD278" s="48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813"/>
      <c r="AU278" s="484"/>
      <c r="AV278" s="54"/>
      <c r="AW278" s="54"/>
      <c r="AX278" s="54"/>
      <c r="AY278" s="54"/>
      <c r="AZ278" s="54"/>
      <c r="BA278" s="54"/>
      <c r="BB278" s="54"/>
      <c r="BC278" s="54"/>
      <c r="BD278" s="54"/>
      <c r="BE278" s="54"/>
      <c r="BF278" s="54"/>
      <c r="BG278" s="54"/>
      <c r="BH278" s="54"/>
      <c r="BI278" s="54"/>
      <c r="BJ278" s="54"/>
    </row>
    <row r="279" spans="1:62" ht="15.75">
      <c r="A279" s="151"/>
      <c r="B279" s="364" t="s">
        <v>744</v>
      </c>
      <c r="C279" s="364" t="s">
        <v>22</v>
      </c>
      <c r="D279" s="361"/>
      <c r="E279" s="57" t="s">
        <v>631</v>
      </c>
      <c r="F279" s="50">
        <f t="shared" si="66"/>
        <v>5.5</v>
      </c>
      <c r="G279" s="60">
        <f t="shared" si="67"/>
        <v>4</v>
      </c>
      <c r="H279" s="49">
        <f t="shared" si="68"/>
        <v>22</v>
      </c>
      <c r="I279" s="49">
        <f t="shared" si="69"/>
        <v>0</v>
      </c>
      <c r="J279" s="51">
        <f t="shared" si="71"/>
        <v>22</v>
      </c>
      <c r="K279" s="52">
        <f t="shared" si="70"/>
        <v>0</v>
      </c>
      <c r="L279" s="812"/>
      <c r="M279" s="484">
        <v>4</v>
      </c>
      <c r="N279" s="54"/>
      <c r="O279" s="54">
        <v>4</v>
      </c>
      <c r="P279" s="54">
        <v>10</v>
      </c>
      <c r="Q279" s="54"/>
      <c r="R279" s="54"/>
      <c r="S279" s="54"/>
      <c r="T279" s="54"/>
      <c r="U279" s="54"/>
      <c r="V279" s="54">
        <v>4</v>
      </c>
      <c r="W279" s="54"/>
      <c r="X279" s="54"/>
      <c r="Y279" s="54"/>
      <c r="Z279" s="54"/>
      <c r="AA279" s="54"/>
      <c r="AB279" s="54"/>
      <c r="AC279" s="813"/>
      <c r="AD279" s="484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54"/>
      <c r="AS279" s="54"/>
      <c r="AT279" s="813"/>
      <c r="AU279" s="484"/>
      <c r="AV279" s="54"/>
      <c r="AW279" s="54"/>
      <c r="AX279" s="54"/>
      <c r="AY279" s="54"/>
      <c r="AZ279" s="54"/>
      <c r="BA279" s="54"/>
      <c r="BB279" s="54"/>
      <c r="BC279" s="54"/>
      <c r="BD279" s="54"/>
      <c r="BE279" s="54"/>
      <c r="BF279" s="54"/>
      <c r="BG279" s="54"/>
      <c r="BH279" s="54"/>
      <c r="BI279" s="54"/>
      <c r="BJ279" s="54"/>
    </row>
    <row r="280" spans="1:62" ht="16.5" thickBot="1">
      <c r="A280" s="153"/>
      <c r="B280" s="362" t="s">
        <v>632</v>
      </c>
      <c r="C280" s="362" t="s">
        <v>16</v>
      </c>
      <c r="D280" s="362"/>
      <c r="E280" s="57" t="s">
        <v>631</v>
      </c>
      <c r="F280" s="50">
        <f t="shared" si="66"/>
        <v>7</v>
      </c>
      <c r="G280" s="60">
        <f t="shared" si="67"/>
        <v>1</v>
      </c>
      <c r="H280" s="49">
        <f t="shared" si="68"/>
        <v>7</v>
      </c>
      <c r="I280" s="49">
        <f t="shared" si="69"/>
        <v>0</v>
      </c>
      <c r="J280" s="51">
        <f t="shared" si="71"/>
        <v>7</v>
      </c>
      <c r="K280" s="52">
        <f t="shared" si="70"/>
        <v>0</v>
      </c>
      <c r="L280" s="812"/>
      <c r="M280" s="484"/>
      <c r="N280" s="54">
        <v>7</v>
      </c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813"/>
      <c r="AD280" s="48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813"/>
      <c r="AU280" s="484"/>
      <c r="AV280" s="54"/>
      <c r="AW280" s="54"/>
      <c r="AX280" s="54"/>
      <c r="AY280" s="54"/>
      <c r="AZ280" s="54"/>
      <c r="BA280" s="54"/>
      <c r="BB280" s="54"/>
      <c r="BC280" s="54"/>
      <c r="BD280" s="54"/>
      <c r="BE280" s="54"/>
      <c r="BF280" s="54"/>
      <c r="BG280" s="54"/>
      <c r="BH280" s="54"/>
      <c r="BI280" s="54"/>
      <c r="BJ280" s="54"/>
    </row>
    <row r="281" spans="1:62" ht="16.5" thickBot="1">
      <c r="A281" s="152"/>
      <c r="B281" s="165"/>
      <c r="C281" s="165"/>
      <c r="D281" s="100"/>
      <c r="E281" s="44" t="s">
        <v>635</v>
      </c>
      <c r="F281" s="141"/>
      <c r="G281" s="464">
        <f>COUNT(M281:AB281)</f>
        <v>10</v>
      </c>
      <c r="H281" s="147">
        <f>SUM(M281:AB281)</f>
        <v>60</v>
      </c>
      <c r="I281" s="44"/>
      <c r="J281" s="142"/>
      <c r="K281" s="143"/>
      <c r="L281" s="812"/>
      <c r="M281" s="144">
        <v>0</v>
      </c>
      <c r="N281" s="145">
        <v>2</v>
      </c>
      <c r="O281" s="146">
        <v>8</v>
      </c>
      <c r="P281" s="462">
        <v>22</v>
      </c>
      <c r="Q281" s="146">
        <v>6</v>
      </c>
      <c r="R281" s="146">
        <v>0</v>
      </c>
      <c r="S281" s="145">
        <v>10</v>
      </c>
      <c r="T281" s="145">
        <v>6</v>
      </c>
      <c r="U281" s="475">
        <v>2</v>
      </c>
      <c r="V281" s="145">
        <v>4</v>
      </c>
      <c r="W281" s="145"/>
      <c r="X281" s="145"/>
      <c r="Y281" s="145"/>
      <c r="Z281" s="145"/>
      <c r="AA281" s="475"/>
      <c r="AB281" s="475"/>
      <c r="AC281" s="813"/>
      <c r="AD281" s="484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  <c r="AR281" s="54"/>
      <c r="AS281" s="54"/>
      <c r="AT281" s="813"/>
      <c r="AU281" s="484"/>
      <c r="AV281" s="54"/>
      <c r="AW281" s="54"/>
      <c r="AX281" s="54"/>
      <c r="AY281" s="54"/>
      <c r="AZ281" s="54"/>
      <c r="BA281" s="54"/>
      <c r="BB281" s="54"/>
      <c r="BC281" s="54"/>
      <c r="BD281" s="54"/>
      <c r="BE281" s="54"/>
      <c r="BF281" s="54"/>
      <c r="BG281" s="54"/>
      <c r="BH281" s="54"/>
      <c r="BI281" s="54"/>
      <c r="BJ281" s="54"/>
    </row>
    <row r="282" spans="1:62" ht="15.75">
      <c r="A282" s="149" t="s">
        <v>185</v>
      </c>
      <c r="B282" s="40"/>
      <c r="C282" s="40"/>
      <c r="D282" s="41"/>
      <c r="E282" s="42"/>
      <c r="F282" s="43"/>
      <c r="G282" s="40"/>
      <c r="H282" s="40"/>
      <c r="I282" s="40"/>
      <c r="J282" s="40"/>
      <c r="K282" s="40"/>
      <c r="L282" s="40"/>
      <c r="M282" s="40"/>
      <c r="N282" s="40"/>
      <c r="O282" s="40"/>
      <c r="P282" s="40" t="s">
        <v>7</v>
      </c>
      <c r="Q282" s="40" t="s">
        <v>81</v>
      </c>
      <c r="R282" s="40" t="s">
        <v>82</v>
      </c>
      <c r="S282" s="40" t="s">
        <v>83</v>
      </c>
      <c r="T282" s="40"/>
      <c r="U282" s="40"/>
      <c r="V282" s="40"/>
      <c r="W282" s="40"/>
      <c r="X282" s="40"/>
      <c r="Y282" s="40"/>
      <c r="Z282" s="40"/>
      <c r="AA282" s="40"/>
      <c r="AB282" s="483"/>
      <c r="AC282" s="812"/>
      <c r="AD282" s="42"/>
      <c r="AE282" s="42"/>
      <c r="AF282" s="42"/>
      <c r="AG282" s="42"/>
      <c r="AH282" s="42"/>
      <c r="AI282" s="42" t="s">
        <v>11</v>
      </c>
      <c r="AJ282" s="42" t="s">
        <v>84</v>
      </c>
      <c r="AK282" s="42" t="s">
        <v>85</v>
      </c>
      <c r="AL282" s="42" t="s">
        <v>84</v>
      </c>
      <c r="AM282" s="42" t="s">
        <v>86</v>
      </c>
      <c r="AN282" s="44" t="s">
        <v>87</v>
      </c>
      <c r="AO282" s="44" t="s">
        <v>88</v>
      </c>
      <c r="AP282" s="44" t="s">
        <v>89</v>
      </c>
      <c r="AQ282" s="44" t="s">
        <v>87</v>
      </c>
      <c r="AR282" s="44"/>
      <c r="AS282" s="44"/>
      <c r="AT282" s="813"/>
      <c r="AU282" s="40"/>
      <c r="AV282" s="40"/>
      <c r="AW282" s="40" t="s">
        <v>90</v>
      </c>
      <c r="AX282" s="40" t="s">
        <v>91</v>
      </c>
      <c r="AY282" s="40" t="s">
        <v>87</v>
      </c>
      <c r="AZ282" s="40" t="s">
        <v>84</v>
      </c>
      <c r="BA282" s="40" t="s">
        <v>86</v>
      </c>
      <c r="BB282" s="40" t="s">
        <v>83</v>
      </c>
      <c r="BC282" s="40"/>
      <c r="BD282" s="40"/>
      <c r="BE282" s="40"/>
      <c r="BF282" s="40"/>
      <c r="BG282" s="40"/>
      <c r="BH282" s="40"/>
      <c r="BI282" s="40"/>
      <c r="BJ282" s="40"/>
    </row>
    <row r="283" spans="1:62" ht="15">
      <c r="A283" s="150"/>
      <c r="B283" s="58" t="s">
        <v>38</v>
      </c>
      <c r="C283" s="58" t="s">
        <v>39</v>
      </c>
      <c r="D283" s="59" t="s">
        <v>92</v>
      </c>
      <c r="E283" s="45" t="s">
        <v>93</v>
      </c>
      <c r="F283" s="46" t="s">
        <v>100</v>
      </c>
      <c r="G283" s="45" t="s">
        <v>94</v>
      </c>
      <c r="H283" s="45" t="s">
        <v>95</v>
      </c>
      <c r="I283" s="45" t="s">
        <v>96</v>
      </c>
      <c r="J283" s="45" t="s">
        <v>105</v>
      </c>
      <c r="K283" s="47" t="s">
        <v>97</v>
      </c>
      <c r="L283" s="814"/>
      <c r="M283" s="815">
        <v>1</v>
      </c>
      <c r="N283" s="816">
        <v>2</v>
      </c>
      <c r="O283" s="816">
        <v>3</v>
      </c>
      <c r="P283" s="816">
        <v>4</v>
      </c>
      <c r="Q283" s="816">
        <v>5</v>
      </c>
      <c r="R283" s="816">
        <v>6</v>
      </c>
      <c r="S283" s="816">
        <v>7</v>
      </c>
      <c r="T283" s="816">
        <v>8</v>
      </c>
      <c r="U283" s="816">
        <v>9</v>
      </c>
      <c r="V283" s="816">
        <v>10</v>
      </c>
      <c r="W283" s="816">
        <v>11</v>
      </c>
      <c r="X283" s="816">
        <v>12</v>
      </c>
      <c r="Y283" s="816">
        <v>13</v>
      </c>
      <c r="Z283" s="816">
        <v>14</v>
      </c>
      <c r="AA283" s="816">
        <v>15</v>
      </c>
      <c r="AB283" s="816">
        <v>16</v>
      </c>
      <c r="AC283" s="817"/>
      <c r="AD283" s="815">
        <v>1</v>
      </c>
      <c r="AE283" s="816">
        <v>2</v>
      </c>
      <c r="AF283" s="816">
        <v>3</v>
      </c>
      <c r="AG283" s="816">
        <v>4</v>
      </c>
      <c r="AH283" s="816">
        <v>5</v>
      </c>
      <c r="AI283" s="816">
        <v>6</v>
      </c>
      <c r="AJ283" s="816">
        <v>7</v>
      </c>
      <c r="AK283" s="816">
        <v>8</v>
      </c>
      <c r="AL283" s="816">
        <v>9</v>
      </c>
      <c r="AM283" s="816">
        <v>10</v>
      </c>
      <c r="AN283" s="816">
        <v>11</v>
      </c>
      <c r="AO283" s="816">
        <v>12</v>
      </c>
      <c r="AP283" s="816">
        <v>13</v>
      </c>
      <c r="AQ283" s="816">
        <v>14</v>
      </c>
      <c r="AR283" s="816">
        <v>15</v>
      </c>
      <c r="AS283" s="816">
        <v>16</v>
      </c>
      <c r="AT283" s="818"/>
      <c r="AU283" s="815">
        <v>1</v>
      </c>
      <c r="AV283" s="816">
        <v>2</v>
      </c>
      <c r="AW283" s="816">
        <v>3</v>
      </c>
      <c r="AX283" s="816">
        <v>4</v>
      </c>
      <c r="AY283" s="816">
        <v>5</v>
      </c>
      <c r="AZ283" s="816">
        <v>6</v>
      </c>
      <c r="BA283" s="816">
        <v>7</v>
      </c>
      <c r="BB283" s="816">
        <v>8</v>
      </c>
      <c r="BC283" s="816">
        <v>9</v>
      </c>
      <c r="BD283" s="816">
        <v>10</v>
      </c>
      <c r="BE283" s="816">
        <v>11</v>
      </c>
      <c r="BF283" s="816">
        <v>12</v>
      </c>
      <c r="BG283" s="816">
        <v>13</v>
      </c>
      <c r="BH283" s="816">
        <v>14</v>
      </c>
      <c r="BI283" s="816">
        <v>15</v>
      </c>
      <c r="BJ283" s="816">
        <v>16</v>
      </c>
    </row>
    <row r="284" spans="1:62" ht="15.75">
      <c r="A284" s="175">
        <v>19</v>
      </c>
      <c r="B284" s="14" t="s">
        <v>18</v>
      </c>
      <c r="C284" s="14" t="s">
        <v>19</v>
      </c>
      <c r="D284" s="14">
        <v>831307</v>
      </c>
      <c r="E284" s="60" t="s">
        <v>633</v>
      </c>
      <c r="F284" s="50" t="e">
        <f aca="true" t="shared" si="72" ref="F284:F302">J284/G284</f>
        <v>#DIV/0!</v>
      </c>
      <c r="G284" s="49">
        <f aca="true" t="shared" si="73" ref="G284:G302">COUNT(M284:AB284)</f>
        <v>0</v>
      </c>
      <c r="H284" s="49">
        <f aca="true" t="shared" si="74" ref="H284:H302">SUM(M284:AB284)</f>
        <v>0</v>
      </c>
      <c r="I284" s="49">
        <f aca="true" t="shared" si="75" ref="I284:I302">SUM(AD284:AT284)</f>
        <v>0</v>
      </c>
      <c r="J284" s="51">
        <f>SUM(H284:I284)</f>
        <v>0</v>
      </c>
      <c r="K284" s="52">
        <f aca="true" t="shared" si="76" ref="K284:K302">SUM(AU284:BJ284)</f>
        <v>0</v>
      </c>
      <c r="L284" s="812"/>
      <c r="M284" s="48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813"/>
      <c r="AD284" s="484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  <c r="AQ284" s="54"/>
      <c r="AR284" s="54"/>
      <c r="AS284" s="54"/>
      <c r="AT284" s="813"/>
      <c r="AU284" s="484"/>
      <c r="AV284" s="54"/>
      <c r="AW284" s="54"/>
      <c r="AX284" s="54"/>
      <c r="AY284" s="54"/>
      <c r="AZ284" s="54"/>
      <c r="BA284" s="54"/>
      <c r="BB284" s="54"/>
      <c r="BC284" s="54"/>
      <c r="BD284" s="54"/>
      <c r="BE284" s="54"/>
      <c r="BF284" s="54"/>
      <c r="BG284" s="54"/>
      <c r="BH284" s="54"/>
      <c r="BI284" s="54"/>
      <c r="BJ284" s="54"/>
    </row>
    <row r="285" spans="1:62" ht="15.75">
      <c r="A285" s="175">
        <v>74</v>
      </c>
      <c r="B285" s="14" t="s">
        <v>20</v>
      </c>
      <c r="C285" s="14" t="s">
        <v>21</v>
      </c>
      <c r="D285" s="14">
        <v>741220</v>
      </c>
      <c r="E285" s="60" t="s">
        <v>633</v>
      </c>
      <c r="F285" s="50">
        <f t="shared" si="72"/>
        <v>2.3</v>
      </c>
      <c r="G285" s="49">
        <f t="shared" si="73"/>
        <v>10</v>
      </c>
      <c r="H285" s="49">
        <f t="shared" si="74"/>
        <v>11</v>
      </c>
      <c r="I285" s="49">
        <f t="shared" si="75"/>
        <v>12</v>
      </c>
      <c r="J285" s="51">
        <f aca="true" t="shared" si="77" ref="J285:J302">SUM(H285:I285)</f>
        <v>23</v>
      </c>
      <c r="K285" s="52">
        <f t="shared" si="76"/>
        <v>0</v>
      </c>
      <c r="L285" s="812"/>
      <c r="M285" s="484">
        <v>0</v>
      </c>
      <c r="N285" s="54">
        <v>1</v>
      </c>
      <c r="O285" s="54">
        <v>1</v>
      </c>
      <c r="P285" s="54">
        <v>0</v>
      </c>
      <c r="Q285" s="54">
        <v>1</v>
      </c>
      <c r="R285" s="54">
        <v>0</v>
      </c>
      <c r="S285" s="54">
        <v>1</v>
      </c>
      <c r="T285" s="54">
        <v>2</v>
      </c>
      <c r="U285" s="54">
        <v>2</v>
      </c>
      <c r="V285" s="54">
        <v>3</v>
      </c>
      <c r="W285" s="54"/>
      <c r="X285" s="54"/>
      <c r="Y285" s="54"/>
      <c r="Z285" s="54"/>
      <c r="AA285" s="54"/>
      <c r="AB285" s="54"/>
      <c r="AC285" s="813"/>
      <c r="AD285" s="484">
        <v>0</v>
      </c>
      <c r="AE285" s="54">
        <v>1</v>
      </c>
      <c r="AF285" s="54">
        <v>1</v>
      </c>
      <c r="AG285" s="54">
        <v>0</v>
      </c>
      <c r="AH285" s="54">
        <v>1</v>
      </c>
      <c r="AI285" s="54">
        <v>1</v>
      </c>
      <c r="AJ285" s="54">
        <v>0</v>
      </c>
      <c r="AK285" s="54">
        <v>4</v>
      </c>
      <c r="AL285" s="54">
        <v>1</v>
      </c>
      <c r="AM285" s="54">
        <v>3</v>
      </c>
      <c r="AN285" s="54"/>
      <c r="AO285" s="54"/>
      <c r="AP285" s="54"/>
      <c r="AQ285" s="54"/>
      <c r="AR285" s="54"/>
      <c r="AS285" s="54"/>
      <c r="AT285" s="813"/>
      <c r="AU285" s="484"/>
      <c r="AV285" s="54"/>
      <c r="AW285" s="54"/>
      <c r="AX285" s="54"/>
      <c r="AY285" s="54"/>
      <c r="AZ285" s="54"/>
      <c r="BA285" s="54"/>
      <c r="BB285" s="54"/>
      <c r="BC285" s="54"/>
      <c r="BD285" s="54"/>
      <c r="BE285" s="54"/>
      <c r="BF285" s="54"/>
      <c r="BG285" s="54"/>
      <c r="BH285" s="54"/>
      <c r="BI285" s="54"/>
      <c r="BJ285" s="54"/>
    </row>
    <row r="286" spans="1:62" ht="15.75">
      <c r="A286" s="175">
        <v>77</v>
      </c>
      <c r="B286" s="14" t="s">
        <v>240</v>
      </c>
      <c r="C286" s="14" t="s">
        <v>33</v>
      </c>
      <c r="D286" s="14">
        <v>770107</v>
      </c>
      <c r="E286" s="60" t="s">
        <v>633</v>
      </c>
      <c r="F286" s="50">
        <f t="shared" si="72"/>
        <v>1.6666666666666667</v>
      </c>
      <c r="G286" s="49">
        <f t="shared" si="73"/>
        <v>9</v>
      </c>
      <c r="H286" s="49">
        <f t="shared" si="74"/>
        <v>9</v>
      </c>
      <c r="I286" s="49">
        <f t="shared" si="75"/>
        <v>6</v>
      </c>
      <c r="J286" s="51">
        <f t="shared" si="77"/>
        <v>15</v>
      </c>
      <c r="K286" s="52">
        <f t="shared" si="76"/>
        <v>0</v>
      </c>
      <c r="L286" s="819"/>
      <c r="M286" s="485"/>
      <c r="N286" s="55">
        <v>0</v>
      </c>
      <c r="O286" s="55">
        <v>1</v>
      </c>
      <c r="P286" s="55">
        <v>1</v>
      </c>
      <c r="Q286" s="55">
        <v>3</v>
      </c>
      <c r="R286" s="55">
        <v>0</v>
      </c>
      <c r="S286" s="55">
        <v>1</v>
      </c>
      <c r="T286" s="55">
        <v>3</v>
      </c>
      <c r="U286" s="55">
        <v>0</v>
      </c>
      <c r="V286" s="55">
        <v>0</v>
      </c>
      <c r="W286" s="55"/>
      <c r="X286" s="55"/>
      <c r="Y286" s="55"/>
      <c r="Z286" s="55"/>
      <c r="AA286" s="55"/>
      <c r="AB286" s="55"/>
      <c r="AC286" s="813"/>
      <c r="AD286" s="485"/>
      <c r="AE286" s="55">
        <v>1</v>
      </c>
      <c r="AF286" s="55">
        <v>0</v>
      </c>
      <c r="AG286" s="55">
        <v>2</v>
      </c>
      <c r="AH286" s="55">
        <v>0</v>
      </c>
      <c r="AI286" s="55">
        <v>0</v>
      </c>
      <c r="AJ286" s="55">
        <v>0</v>
      </c>
      <c r="AK286" s="55">
        <v>0</v>
      </c>
      <c r="AL286" s="55">
        <v>3</v>
      </c>
      <c r="AM286" s="55">
        <v>0</v>
      </c>
      <c r="AN286" s="55"/>
      <c r="AO286" s="55"/>
      <c r="AP286" s="55"/>
      <c r="AQ286" s="55"/>
      <c r="AR286" s="55"/>
      <c r="AS286" s="55"/>
      <c r="AT286" s="813"/>
      <c r="AU286" s="485"/>
      <c r="AV286" s="55"/>
      <c r="AW286" s="55"/>
      <c r="AX286" s="55"/>
      <c r="AY286" s="55"/>
      <c r="AZ286" s="55"/>
      <c r="BA286" s="55"/>
      <c r="BB286" s="55"/>
      <c r="BC286" s="55"/>
      <c r="BD286" s="55"/>
      <c r="BE286" s="55"/>
      <c r="BF286" s="55"/>
      <c r="BG286" s="55"/>
      <c r="BH286" s="55"/>
      <c r="BI286" s="55"/>
      <c r="BJ286" s="55"/>
    </row>
    <row r="287" spans="1:62" ht="15.75">
      <c r="A287" s="175">
        <v>16</v>
      </c>
      <c r="B287" s="14" t="s">
        <v>241</v>
      </c>
      <c r="C287" s="14" t="s">
        <v>61</v>
      </c>
      <c r="D287" s="183"/>
      <c r="E287" s="60" t="s">
        <v>633</v>
      </c>
      <c r="F287" s="50">
        <f t="shared" si="72"/>
        <v>0.8888888888888888</v>
      </c>
      <c r="G287" s="49">
        <f t="shared" si="73"/>
        <v>9</v>
      </c>
      <c r="H287" s="49">
        <f t="shared" si="74"/>
        <v>5</v>
      </c>
      <c r="I287" s="49">
        <f t="shared" si="75"/>
        <v>3</v>
      </c>
      <c r="J287" s="51">
        <f t="shared" si="77"/>
        <v>8</v>
      </c>
      <c r="K287" s="52">
        <f t="shared" si="76"/>
        <v>0</v>
      </c>
      <c r="L287" s="812"/>
      <c r="M287" s="484">
        <v>0</v>
      </c>
      <c r="N287" s="54">
        <v>0</v>
      </c>
      <c r="O287" s="54">
        <v>0</v>
      </c>
      <c r="P287" s="54">
        <v>1</v>
      </c>
      <c r="Q287" s="54">
        <v>0</v>
      </c>
      <c r="R287" s="54">
        <v>0</v>
      </c>
      <c r="S287" s="54">
        <v>1</v>
      </c>
      <c r="T287" s="54">
        <v>1</v>
      </c>
      <c r="U287" s="54"/>
      <c r="V287" s="54">
        <v>2</v>
      </c>
      <c r="W287" s="54"/>
      <c r="X287" s="54"/>
      <c r="Y287" s="54"/>
      <c r="Z287" s="54"/>
      <c r="AA287" s="54"/>
      <c r="AB287" s="54"/>
      <c r="AC287" s="813"/>
      <c r="AD287" s="484">
        <v>0</v>
      </c>
      <c r="AE287" s="54">
        <v>0</v>
      </c>
      <c r="AF287" s="54">
        <v>1</v>
      </c>
      <c r="AG287" s="54">
        <v>0</v>
      </c>
      <c r="AH287" s="54">
        <v>2</v>
      </c>
      <c r="AI287" s="54">
        <v>0</v>
      </c>
      <c r="AJ287" s="54">
        <v>0</v>
      </c>
      <c r="AK287" s="54">
        <v>0</v>
      </c>
      <c r="AL287" s="54"/>
      <c r="AM287" s="54">
        <v>0</v>
      </c>
      <c r="AN287" s="54"/>
      <c r="AO287" s="54"/>
      <c r="AP287" s="54"/>
      <c r="AQ287" s="54"/>
      <c r="AR287" s="54"/>
      <c r="AS287" s="54"/>
      <c r="AT287" s="813"/>
      <c r="AU287" s="484"/>
      <c r="AV287" s="54"/>
      <c r="AW287" s="54"/>
      <c r="AX287" s="54"/>
      <c r="AY287" s="54"/>
      <c r="AZ287" s="54"/>
      <c r="BA287" s="54"/>
      <c r="BB287" s="54"/>
      <c r="BC287" s="54"/>
      <c r="BD287" s="54"/>
      <c r="BE287" s="54"/>
      <c r="BF287" s="54"/>
      <c r="BG287" s="54"/>
      <c r="BH287" s="54"/>
      <c r="BI287" s="54"/>
      <c r="BJ287" s="54"/>
    </row>
    <row r="288" spans="1:62" ht="15.75">
      <c r="A288" s="175">
        <v>40</v>
      </c>
      <c r="B288" s="14" t="s">
        <v>116</v>
      </c>
      <c r="C288" s="14" t="s">
        <v>15</v>
      </c>
      <c r="D288" s="14"/>
      <c r="E288" s="60" t="s">
        <v>633</v>
      </c>
      <c r="F288" s="50">
        <f t="shared" si="72"/>
        <v>1.1666666666666667</v>
      </c>
      <c r="G288" s="49">
        <f t="shared" si="73"/>
        <v>6</v>
      </c>
      <c r="H288" s="49">
        <f t="shared" si="74"/>
        <v>2</v>
      </c>
      <c r="I288" s="49">
        <f t="shared" si="75"/>
        <v>5</v>
      </c>
      <c r="J288" s="51">
        <f t="shared" si="77"/>
        <v>7</v>
      </c>
      <c r="K288" s="52">
        <f t="shared" si="76"/>
        <v>0</v>
      </c>
      <c r="L288" s="812"/>
      <c r="M288" s="484">
        <v>0</v>
      </c>
      <c r="N288" s="54">
        <v>0</v>
      </c>
      <c r="O288" s="54">
        <v>0</v>
      </c>
      <c r="P288" s="54"/>
      <c r="Q288" s="54"/>
      <c r="R288" s="54"/>
      <c r="S288" s="54"/>
      <c r="T288" s="54">
        <v>0</v>
      </c>
      <c r="U288" s="54">
        <v>0</v>
      </c>
      <c r="V288" s="54">
        <v>2</v>
      </c>
      <c r="W288" s="54"/>
      <c r="X288" s="54"/>
      <c r="Y288" s="54"/>
      <c r="Z288" s="54"/>
      <c r="AA288" s="54"/>
      <c r="AB288" s="54"/>
      <c r="AC288" s="813"/>
      <c r="AD288" s="484">
        <v>0</v>
      </c>
      <c r="AE288" s="54">
        <v>0</v>
      </c>
      <c r="AF288" s="54">
        <v>0</v>
      </c>
      <c r="AG288" s="54"/>
      <c r="AH288" s="54"/>
      <c r="AI288" s="54"/>
      <c r="AJ288" s="54"/>
      <c r="AK288" s="54">
        <v>3</v>
      </c>
      <c r="AL288" s="54">
        <v>1</v>
      </c>
      <c r="AM288" s="54">
        <v>1</v>
      </c>
      <c r="AN288" s="54"/>
      <c r="AO288" s="54"/>
      <c r="AP288" s="54"/>
      <c r="AQ288" s="54"/>
      <c r="AR288" s="54"/>
      <c r="AS288" s="54"/>
      <c r="AT288" s="813"/>
      <c r="AU288" s="484"/>
      <c r="AV288" s="54"/>
      <c r="AW288" s="54"/>
      <c r="AX288" s="54"/>
      <c r="AY288" s="54"/>
      <c r="AZ288" s="54"/>
      <c r="BA288" s="54"/>
      <c r="BB288" s="54"/>
      <c r="BC288" s="54"/>
      <c r="BD288" s="54"/>
      <c r="BE288" s="54"/>
      <c r="BF288" s="54"/>
      <c r="BG288" s="54"/>
      <c r="BH288" s="54"/>
      <c r="BI288" s="54"/>
      <c r="BJ288" s="54"/>
    </row>
    <row r="289" spans="1:62" ht="15.75">
      <c r="A289" s="175">
        <v>11</v>
      </c>
      <c r="B289" s="14" t="s">
        <v>98</v>
      </c>
      <c r="C289" s="14" t="s">
        <v>21</v>
      </c>
      <c r="D289" s="14">
        <v>670806</v>
      </c>
      <c r="E289" s="60" t="s">
        <v>633</v>
      </c>
      <c r="F289" s="50">
        <f t="shared" si="72"/>
        <v>1.3333333333333333</v>
      </c>
      <c r="G289" s="49">
        <f t="shared" si="73"/>
        <v>9</v>
      </c>
      <c r="H289" s="49">
        <f t="shared" si="74"/>
        <v>3</v>
      </c>
      <c r="I289" s="49">
        <f t="shared" si="75"/>
        <v>9</v>
      </c>
      <c r="J289" s="51">
        <f t="shared" si="77"/>
        <v>12</v>
      </c>
      <c r="K289" s="52">
        <f t="shared" si="76"/>
        <v>0</v>
      </c>
      <c r="L289" s="812"/>
      <c r="M289" s="484">
        <v>1</v>
      </c>
      <c r="N289" s="54">
        <v>0</v>
      </c>
      <c r="O289" s="54">
        <v>0</v>
      </c>
      <c r="P289" s="54">
        <v>0</v>
      </c>
      <c r="Q289" s="54"/>
      <c r="R289" s="54">
        <v>1</v>
      </c>
      <c r="S289" s="54">
        <v>0</v>
      </c>
      <c r="T289" s="54">
        <v>0</v>
      </c>
      <c r="U289" s="54">
        <v>1</v>
      </c>
      <c r="V289" s="54">
        <v>0</v>
      </c>
      <c r="W289" s="54"/>
      <c r="X289" s="54"/>
      <c r="Y289" s="54"/>
      <c r="Z289" s="54"/>
      <c r="AA289" s="54"/>
      <c r="AB289" s="54"/>
      <c r="AC289" s="813"/>
      <c r="AD289" s="484">
        <v>0</v>
      </c>
      <c r="AE289" s="54">
        <v>0</v>
      </c>
      <c r="AF289" s="54">
        <v>2</v>
      </c>
      <c r="AG289" s="54">
        <v>3</v>
      </c>
      <c r="AH289" s="54"/>
      <c r="AI289" s="54">
        <v>0</v>
      </c>
      <c r="AJ289" s="54">
        <v>2</v>
      </c>
      <c r="AK289" s="54">
        <v>0</v>
      </c>
      <c r="AL289" s="54">
        <v>0</v>
      </c>
      <c r="AM289" s="54">
        <v>2</v>
      </c>
      <c r="AN289" s="54"/>
      <c r="AO289" s="54"/>
      <c r="AP289" s="54"/>
      <c r="AQ289" s="54"/>
      <c r="AR289" s="54"/>
      <c r="AS289" s="54"/>
      <c r="AT289" s="813"/>
      <c r="AU289" s="484"/>
      <c r="AV289" s="54"/>
      <c r="AW289" s="54"/>
      <c r="AX289" s="54"/>
      <c r="AY289" s="54"/>
      <c r="AZ289" s="54"/>
      <c r="BA289" s="54"/>
      <c r="BB289" s="54"/>
      <c r="BC289" s="54"/>
      <c r="BD289" s="54"/>
      <c r="BE289" s="54"/>
      <c r="BF289" s="54"/>
      <c r="BG289" s="54"/>
      <c r="BH289" s="54"/>
      <c r="BI289" s="54"/>
      <c r="BJ289" s="54"/>
    </row>
    <row r="290" spans="1:62" ht="15.75">
      <c r="A290" s="175"/>
      <c r="B290" s="14" t="s">
        <v>103</v>
      </c>
      <c r="C290" s="14" t="s">
        <v>33</v>
      </c>
      <c r="D290" s="14"/>
      <c r="E290" s="60" t="s">
        <v>633</v>
      </c>
      <c r="F290" s="780" t="e">
        <f t="shared" si="72"/>
        <v>#DIV/0!</v>
      </c>
      <c r="G290" s="49">
        <f t="shared" si="73"/>
        <v>0</v>
      </c>
      <c r="H290" s="49">
        <f t="shared" si="74"/>
        <v>0</v>
      </c>
      <c r="I290" s="49">
        <f t="shared" si="75"/>
        <v>0</v>
      </c>
      <c r="J290" s="51">
        <f t="shared" si="77"/>
        <v>0</v>
      </c>
      <c r="K290" s="52">
        <f t="shared" si="76"/>
        <v>0</v>
      </c>
      <c r="L290" s="812"/>
      <c r="M290" s="48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813"/>
      <c r="AD290" s="48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813"/>
      <c r="AU290" s="484"/>
      <c r="AV290" s="54"/>
      <c r="AW290" s="54"/>
      <c r="AX290" s="54"/>
      <c r="AY290" s="54"/>
      <c r="AZ290" s="54"/>
      <c r="BA290" s="54"/>
      <c r="BB290" s="54"/>
      <c r="BC290" s="54"/>
      <c r="BD290" s="54"/>
      <c r="BE290" s="54"/>
      <c r="BF290" s="54"/>
      <c r="BG290" s="54"/>
      <c r="BH290" s="54"/>
      <c r="BI290" s="54"/>
      <c r="BJ290" s="54"/>
    </row>
    <row r="291" spans="1:62" ht="15.75">
      <c r="A291" s="175">
        <v>15</v>
      </c>
      <c r="B291" s="14" t="s">
        <v>80</v>
      </c>
      <c r="C291" s="14" t="s">
        <v>60</v>
      </c>
      <c r="D291" s="14"/>
      <c r="E291" s="60" t="s">
        <v>633</v>
      </c>
      <c r="F291" s="463">
        <f t="shared" si="72"/>
        <v>1.25</v>
      </c>
      <c r="G291" s="60">
        <f t="shared" si="73"/>
        <v>8</v>
      </c>
      <c r="H291" s="49">
        <f t="shared" si="74"/>
        <v>6</v>
      </c>
      <c r="I291" s="49">
        <f t="shared" si="75"/>
        <v>4</v>
      </c>
      <c r="J291" s="51">
        <f t="shared" si="77"/>
        <v>10</v>
      </c>
      <c r="K291" s="52">
        <f t="shared" si="76"/>
        <v>0</v>
      </c>
      <c r="L291" s="812"/>
      <c r="M291" s="484">
        <v>0</v>
      </c>
      <c r="N291" s="54">
        <v>1</v>
      </c>
      <c r="O291" s="54">
        <v>0</v>
      </c>
      <c r="P291" s="54">
        <v>1</v>
      </c>
      <c r="Q291" s="54">
        <v>1</v>
      </c>
      <c r="R291" s="54">
        <v>1</v>
      </c>
      <c r="S291" s="54"/>
      <c r="T291" s="54"/>
      <c r="U291" s="54">
        <v>1</v>
      </c>
      <c r="V291" s="54">
        <v>1</v>
      </c>
      <c r="W291" s="54"/>
      <c r="X291" s="54"/>
      <c r="Y291" s="54"/>
      <c r="Z291" s="54"/>
      <c r="AA291" s="54"/>
      <c r="AB291" s="54"/>
      <c r="AC291" s="813"/>
      <c r="AD291" s="484">
        <v>1</v>
      </c>
      <c r="AE291" s="54">
        <v>1</v>
      </c>
      <c r="AF291" s="54">
        <v>0</v>
      </c>
      <c r="AG291" s="54">
        <v>0</v>
      </c>
      <c r="AH291" s="54">
        <v>1</v>
      </c>
      <c r="AI291" s="54">
        <v>0</v>
      </c>
      <c r="AJ291" s="54"/>
      <c r="AK291" s="54"/>
      <c r="AL291" s="54">
        <v>0</v>
      </c>
      <c r="AM291" s="54">
        <v>1</v>
      </c>
      <c r="AN291" s="54"/>
      <c r="AO291" s="54"/>
      <c r="AP291" s="54"/>
      <c r="AQ291" s="54"/>
      <c r="AR291" s="54"/>
      <c r="AS291" s="54"/>
      <c r="AT291" s="813"/>
      <c r="AU291" s="484"/>
      <c r="AV291" s="54"/>
      <c r="AW291" s="54"/>
      <c r="AX291" s="54"/>
      <c r="AY291" s="54"/>
      <c r="AZ291" s="54"/>
      <c r="BA291" s="54"/>
      <c r="BB291" s="54"/>
      <c r="BC291" s="54"/>
      <c r="BD291" s="54"/>
      <c r="BE291" s="54"/>
      <c r="BF291" s="54"/>
      <c r="BG291" s="54"/>
      <c r="BH291" s="54"/>
      <c r="BI291" s="54"/>
      <c r="BJ291" s="54"/>
    </row>
    <row r="292" spans="1:62" ht="15.75">
      <c r="A292" s="175">
        <v>23</v>
      </c>
      <c r="B292" s="14" t="s">
        <v>58</v>
      </c>
      <c r="C292" s="14" t="s">
        <v>14</v>
      </c>
      <c r="D292" s="14">
        <v>780823</v>
      </c>
      <c r="E292" s="60" t="s">
        <v>633</v>
      </c>
      <c r="F292" s="463" t="e">
        <f t="shared" si="72"/>
        <v>#DIV/0!</v>
      </c>
      <c r="G292" s="60">
        <f t="shared" si="73"/>
        <v>0</v>
      </c>
      <c r="H292" s="49">
        <f t="shared" si="74"/>
        <v>0</v>
      </c>
      <c r="I292" s="49">
        <f t="shared" si="75"/>
        <v>0</v>
      </c>
      <c r="J292" s="51">
        <f t="shared" si="77"/>
        <v>0</v>
      </c>
      <c r="K292" s="52">
        <f t="shared" si="76"/>
        <v>0</v>
      </c>
      <c r="L292" s="812"/>
      <c r="M292" s="48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813"/>
      <c r="AD292" s="484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  <c r="AR292" s="54"/>
      <c r="AS292" s="54"/>
      <c r="AT292" s="813"/>
      <c r="AU292" s="484"/>
      <c r="AV292" s="54"/>
      <c r="AW292" s="54"/>
      <c r="AX292" s="54"/>
      <c r="AY292" s="54"/>
      <c r="AZ292" s="54"/>
      <c r="BA292" s="54"/>
      <c r="BB292" s="54"/>
      <c r="BC292" s="54"/>
      <c r="BD292" s="54"/>
      <c r="BE292" s="54"/>
      <c r="BF292" s="54"/>
      <c r="BG292" s="54"/>
      <c r="BH292" s="54"/>
      <c r="BI292" s="54"/>
      <c r="BJ292" s="54"/>
    </row>
    <row r="293" spans="1:62" ht="15.75">
      <c r="A293" s="175"/>
      <c r="B293" s="14" t="s">
        <v>77</v>
      </c>
      <c r="C293" s="14" t="s">
        <v>31</v>
      </c>
      <c r="D293" s="14">
        <v>770426</v>
      </c>
      <c r="E293" s="60" t="s">
        <v>633</v>
      </c>
      <c r="F293" s="463" t="e">
        <f t="shared" si="72"/>
        <v>#DIV/0!</v>
      </c>
      <c r="G293" s="60">
        <f t="shared" si="73"/>
        <v>0</v>
      </c>
      <c r="H293" s="49">
        <f t="shared" si="74"/>
        <v>0</v>
      </c>
      <c r="I293" s="49">
        <f t="shared" si="75"/>
        <v>0</v>
      </c>
      <c r="J293" s="51">
        <f t="shared" si="77"/>
        <v>0</v>
      </c>
      <c r="K293" s="52">
        <f t="shared" si="76"/>
        <v>0</v>
      </c>
      <c r="L293" s="812"/>
      <c r="M293" s="48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813"/>
      <c r="AD293" s="484"/>
      <c r="AE293" s="54"/>
      <c r="AF293" s="54"/>
      <c r="AG293" s="54"/>
      <c r="AH293" s="54"/>
      <c r="AI293" s="54"/>
      <c r="AJ293" s="54"/>
      <c r="AK293" s="54"/>
      <c r="AL293" s="54"/>
      <c r="AM293" s="54"/>
      <c r="AN293" s="54"/>
      <c r="AO293" s="54"/>
      <c r="AP293" s="54"/>
      <c r="AQ293" s="54"/>
      <c r="AR293" s="54"/>
      <c r="AS293" s="54"/>
      <c r="AT293" s="813"/>
      <c r="AU293" s="484"/>
      <c r="AV293" s="54"/>
      <c r="AW293" s="54"/>
      <c r="AX293" s="54"/>
      <c r="AY293" s="54"/>
      <c r="AZ293" s="54"/>
      <c r="BA293" s="54"/>
      <c r="BB293" s="54"/>
      <c r="BC293" s="54"/>
      <c r="BD293" s="54"/>
      <c r="BE293" s="54"/>
      <c r="BF293" s="54"/>
      <c r="BG293" s="54"/>
      <c r="BH293" s="54"/>
      <c r="BI293" s="54"/>
      <c r="BJ293" s="54"/>
    </row>
    <row r="294" spans="1:62" ht="15.75">
      <c r="A294" s="175">
        <v>6</v>
      </c>
      <c r="B294" s="14" t="s">
        <v>113</v>
      </c>
      <c r="C294" s="14" t="s">
        <v>33</v>
      </c>
      <c r="D294" s="14"/>
      <c r="E294" s="60" t="s">
        <v>633</v>
      </c>
      <c r="F294" s="463">
        <f t="shared" si="72"/>
        <v>2.25</v>
      </c>
      <c r="G294" s="60">
        <f t="shared" si="73"/>
        <v>4</v>
      </c>
      <c r="H294" s="49">
        <f t="shared" si="74"/>
        <v>6</v>
      </c>
      <c r="I294" s="49">
        <f t="shared" si="75"/>
        <v>3</v>
      </c>
      <c r="J294" s="51">
        <f t="shared" si="77"/>
        <v>9</v>
      </c>
      <c r="K294" s="52">
        <f t="shared" si="76"/>
        <v>0</v>
      </c>
      <c r="L294" s="812"/>
      <c r="M294" s="484">
        <v>0</v>
      </c>
      <c r="N294" s="54">
        <v>1</v>
      </c>
      <c r="O294" s="54">
        <v>1</v>
      </c>
      <c r="P294" s="54"/>
      <c r="Q294" s="54"/>
      <c r="R294" s="54"/>
      <c r="S294" s="54"/>
      <c r="T294" s="54">
        <v>4</v>
      </c>
      <c r="U294" s="54"/>
      <c r="V294" s="54"/>
      <c r="W294" s="54"/>
      <c r="X294" s="54"/>
      <c r="Y294" s="54"/>
      <c r="Z294" s="54"/>
      <c r="AA294" s="54"/>
      <c r="AB294" s="54"/>
      <c r="AC294" s="813"/>
      <c r="AD294" s="484">
        <v>0</v>
      </c>
      <c r="AE294" s="54">
        <v>1</v>
      </c>
      <c r="AF294" s="54">
        <v>0</v>
      </c>
      <c r="AG294" s="54"/>
      <c r="AH294" s="54"/>
      <c r="AI294" s="54"/>
      <c r="AJ294" s="54"/>
      <c r="AK294" s="54">
        <v>2</v>
      </c>
      <c r="AL294" s="54"/>
      <c r="AM294" s="54"/>
      <c r="AN294" s="54"/>
      <c r="AO294" s="54"/>
      <c r="AP294" s="54"/>
      <c r="AQ294" s="54"/>
      <c r="AR294" s="54"/>
      <c r="AS294" s="54"/>
      <c r="AT294" s="813"/>
      <c r="AU294" s="484"/>
      <c r="AV294" s="54"/>
      <c r="AW294" s="54"/>
      <c r="AX294" s="54"/>
      <c r="AY294" s="54"/>
      <c r="AZ294" s="54"/>
      <c r="BA294" s="54"/>
      <c r="BB294" s="54"/>
      <c r="BC294" s="54"/>
      <c r="BD294" s="54"/>
      <c r="BE294" s="54"/>
      <c r="BF294" s="54"/>
      <c r="BG294" s="54"/>
      <c r="BH294" s="54"/>
      <c r="BI294" s="54"/>
      <c r="BJ294" s="54"/>
    </row>
    <row r="295" spans="1:62" ht="15.75">
      <c r="A295" s="175">
        <v>8</v>
      </c>
      <c r="B295" s="14" t="s">
        <v>98</v>
      </c>
      <c r="C295" s="14" t="s">
        <v>99</v>
      </c>
      <c r="D295" s="14"/>
      <c r="E295" s="60" t="s">
        <v>633</v>
      </c>
      <c r="F295" s="463">
        <f t="shared" si="72"/>
        <v>4.25</v>
      </c>
      <c r="G295" s="60">
        <f t="shared" si="73"/>
        <v>8</v>
      </c>
      <c r="H295" s="49">
        <f t="shared" si="74"/>
        <v>26</v>
      </c>
      <c r="I295" s="49">
        <f t="shared" si="75"/>
        <v>8</v>
      </c>
      <c r="J295" s="51">
        <f t="shared" si="77"/>
        <v>34</v>
      </c>
      <c r="K295" s="52">
        <f t="shared" si="76"/>
        <v>0</v>
      </c>
      <c r="L295" s="812"/>
      <c r="M295" s="484">
        <v>1</v>
      </c>
      <c r="N295" s="54"/>
      <c r="O295" s="54">
        <v>4</v>
      </c>
      <c r="P295" s="54">
        <v>7</v>
      </c>
      <c r="Q295" s="54">
        <v>6</v>
      </c>
      <c r="R295" s="54">
        <v>1</v>
      </c>
      <c r="S295" s="54">
        <v>1</v>
      </c>
      <c r="T295" s="54">
        <v>2</v>
      </c>
      <c r="U295" s="54">
        <v>4</v>
      </c>
      <c r="V295" s="54"/>
      <c r="W295" s="54"/>
      <c r="X295" s="54"/>
      <c r="Y295" s="54"/>
      <c r="Z295" s="54"/>
      <c r="AA295" s="54"/>
      <c r="AB295" s="54"/>
      <c r="AC295" s="813"/>
      <c r="AD295" s="484">
        <v>0</v>
      </c>
      <c r="AE295" s="54"/>
      <c r="AF295" s="54">
        <v>0</v>
      </c>
      <c r="AG295" s="54">
        <v>1</v>
      </c>
      <c r="AH295" s="54">
        <v>3</v>
      </c>
      <c r="AI295" s="54">
        <v>0</v>
      </c>
      <c r="AJ295" s="54">
        <v>3</v>
      </c>
      <c r="AK295" s="54">
        <v>0</v>
      </c>
      <c r="AL295" s="54">
        <v>1</v>
      </c>
      <c r="AM295" s="54"/>
      <c r="AN295" s="54"/>
      <c r="AO295" s="54"/>
      <c r="AP295" s="54"/>
      <c r="AQ295" s="54"/>
      <c r="AR295" s="54"/>
      <c r="AS295" s="54"/>
      <c r="AT295" s="813"/>
      <c r="AU295" s="484"/>
      <c r="AV295" s="54"/>
      <c r="AW295" s="54"/>
      <c r="AX295" s="54"/>
      <c r="AY295" s="54"/>
      <c r="AZ295" s="54"/>
      <c r="BA295" s="54"/>
      <c r="BB295" s="54"/>
      <c r="BC295" s="54"/>
      <c r="BD295" s="54"/>
      <c r="BE295" s="54"/>
      <c r="BF295" s="54"/>
      <c r="BG295" s="54"/>
      <c r="BH295" s="54"/>
      <c r="BI295" s="54"/>
      <c r="BJ295" s="54"/>
    </row>
    <row r="296" spans="1:62" ht="15.75">
      <c r="A296" s="175"/>
      <c r="B296" s="14" t="s">
        <v>108</v>
      </c>
      <c r="C296" s="14" t="s">
        <v>49</v>
      </c>
      <c r="D296" s="14"/>
      <c r="E296" s="60" t="s">
        <v>633</v>
      </c>
      <c r="F296" s="463">
        <f t="shared" si="72"/>
        <v>0.8</v>
      </c>
      <c r="G296" s="60">
        <f t="shared" si="73"/>
        <v>5</v>
      </c>
      <c r="H296" s="49">
        <f t="shared" si="74"/>
        <v>1</v>
      </c>
      <c r="I296" s="49">
        <f t="shared" si="75"/>
        <v>3</v>
      </c>
      <c r="J296" s="51">
        <f t="shared" si="77"/>
        <v>4</v>
      </c>
      <c r="K296" s="52">
        <f t="shared" si="76"/>
        <v>0</v>
      </c>
      <c r="L296" s="812"/>
      <c r="M296" s="484"/>
      <c r="N296" s="54"/>
      <c r="O296" s="54"/>
      <c r="P296" s="54">
        <v>1</v>
      </c>
      <c r="Q296" s="54">
        <v>0</v>
      </c>
      <c r="R296" s="54"/>
      <c r="S296" s="54">
        <v>0</v>
      </c>
      <c r="T296" s="54"/>
      <c r="U296" s="54">
        <v>0</v>
      </c>
      <c r="V296" s="54">
        <v>0</v>
      </c>
      <c r="W296" s="54"/>
      <c r="X296" s="54"/>
      <c r="Y296" s="54"/>
      <c r="Z296" s="54"/>
      <c r="AA296" s="54"/>
      <c r="AB296" s="54"/>
      <c r="AC296" s="813"/>
      <c r="AD296" s="484"/>
      <c r="AE296" s="54"/>
      <c r="AF296" s="54"/>
      <c r="AG296" s="54">
        <v>0</v>
      </c>
      <c r="AH296" s="54">
        <v>0</v>
      </c>
      <c r="AI296" s="54"/>
      <c r="AJ296" s="54">
        <v>0</v>
      </c>
      <c r="AK296" s="54"/>
      <c r="AL296" s="54">
        <v>1</v>
      </c>
      <c r="AM296" s="54">
        <v>2</v>
      </c>
      <c r="AN296" s="54"/>
      <c r="AO296" s="54"/>
      <c r="AP296" s="54"/>
      <c r="AQ296" s="54"/>
      <c r="AR296" s="54"/>
      <c r="AS296" s="54"/>
      <c r="AT296" s="813"/>
      <c r="AU296" s="484"/>
      <c r="AV296" s="54"/>
      <c r="AW296" s="54"/>
      <c r="AX296" s="54"/>
      <c r="AY296" s="54"/>
      <c r="AZ296" s="54"/>
      <c r="BA296" s="54"/>
      <c r="BB296" s="54"/>
      <c r="BC296" s="54"/>
      <c r="BD296" s="54"/>
      <c r="BE296" s="54"/>
      <c r="BF296" s="54"/>
      <c r="BG296" s="54"/>
      <c r="BH296" s="54"/>
      <c r="BI296" s="54"/>
      <c r="BJ296" s="54"/>
    </row>
    <row r="297" spans="1:62" ht="15.75">
      <c r="A297" s="175"/>
      <c r="B297" s="14" t="s">
        <v>276</v>
      </c>
      <c r="C297" s="14" t="s">
        <v>272</v>
      </c>
      <c r="D297" s="14"/>
      <c r="E297" s="60" t="s">
        <v>633</v>
      </c>
      <c r="F297" s="463">
        <f t="shared" si="72"/>
        <v>4</v>
      </c>
      <c r="G297" s="60">
        <f t="shared" si="73"/>
        <v>1</v>
      </c>
      <c r="H297" s="49">
        <f t="shared" si="74"/>
        <v>3</v>
      </c>
      <c r="I297" s="49">
        <f t="shared" si="75"/>
        <v>1</v>
      </c>
      <c r="J297" s="51">
        <f t="shared" si="77"/>
        <v>4</v>
      </c>
      <c r="K297" s="52">
        <f t="shared" si="76"/>
        <v>0</v>
      </c>
      <c r="L297" s="812"/>
      <c r="M297" s="484"/>
      <c r="N297" s="54"/>
      <c r="O297" s="54"/>
      <c r="P297" s="54"/>
      <c r="Q297" s="54"/>
      <c r="R297" s="54"/>
      <c r="S297" s="54"/>
      <c r="T297" s="54"/>
      <c r="U297" s="54"/>
      <c r="V297" s="54">
        <v>3</v>
      </c>
      <c r="W297" s="54"/>
      <c r="X297" s="54"/>
      <c r="Y297" s="54"/>
      <c r="Z297" s="54"/>
      <c r="AA297" s="54"/>
      <c r="AB297" s="54"/>
      <c r="AC297" s="813"/>
      <c r="AD297" s="484"/>
      <c r="AE297" s="54"/>
      <c r="AF297" s="54"/>
      <c r="AG297" s="54"/>
      <c r="AH297" s="54"/>
      <c r="AI297" s="54"/>
      <c r="AJ297" s="54"/>
      <c r="AK297" s="54"/>
      <c r="AL297" s="54"/>
      <c r="AM297" s="54">
        <v>1</v>
      </c>
      <c r="AN297" s="54"/>
      <c r="AO297" s="54"/>
      <c r="AP297" s="54"/>
      <c r="AQ297" s="54"/>
      <c r="AR297" s="54"/>
      <c r="AS297" s="54"/>
      <c r="AT297" s="813"/>
      <c r="AU297" s="484"/>
      <c r="AV297" s="54"/>
      <c r="AW297" s="54"/>
      <c r="AX297" s="54"/>
      <c r="AY297" s="54"/>
      <c r="AZ297" s="54"/>
      <c r="BA297" s="54"/>
      <c r="BB297" s="54"/>
      <c r="BC297" s="54"/>
      <c r="BD297" s="54"/>
      <c r="BE297" s="54"/>
      <c r="BF297" s="54"/>
      <c r="BG297" s="54"/>
      <c r="BH297" s="54"/>
      <c r="BI297" s="54"/>
      <c r="BJ297" s="54"/>
    </row>
    <row r="298" spans="1:62" ht="16.5" thickBot="1">
      <c r="A298" s="175"/>
      <c r="B298" s="326" t="s">
        <v>63</v>
      </c>
      <c r="C298" s="326" t="s">
        <v>17</v>
      </c>
      <c r="D298" s="326">
        <v>980710</v>
      </c>
      <c r="E298" s="60" t="s">
        <v>633</v>
      </c>
      <c r="F298" s="463">
        <f t="shared" si="72"/>
        <v>2.8333333333333335</v>
      </c>
      <c r="G298" s="60">
        <f t="shared" si="73"/>
        <v>6</v>
      </c>
      <c r="H298" s="49">
        <f t="shared" si="74"/>
        <v>8</v>
      </c>
      <c r="I298" s="49">
        <f t="shared" si="75"/>
        <v>9</v>
      </c>
      <c r="J298" s="51">
        <f t="shared" si="77"/>
        <v>17</v>
      </c>
      <c r="K298" s="52">
        <f t="shared" si="76"/>
        <v>0</v>
      </c>
      <c r="L298" s="812"/>
      <c r="M298" s="484"/>
      <c r="N298" s="54">
        <v>3</v>
      </c>
      <c r="O298" s="54"/>
      <c r="P298" s="54">
        <v>1</v>
      </c>
      <c r="Q298" s="54">
        <v>2</v>
      </c>
      <c r="R298" s="54">
        <v>0</v>
      </c>
      <c r="S298" s="54">
        <v>2</v>
      </c>
      <c r="T298" s="54">
        <v>0</v>
      </c>
      <c r="U298" s="54"/>
      <c r="V298" s="54"/>
      <c r="W298" s="54"/>
      <c r="X298" s="54"/>
      <c r="Y298" s="54"/>
      <c r="Z298" s="54"/>
      <c r="AA298" s="54"/>
      <c r="AB298" s="54"/>
      <c r="AC298" s="813"/>
      <c r="AD298" s="484"/>
      <c r="AE298" s="54">
        <v>0</v>
      </c>
      <c r="AF298" s="54"/>
      <c r="AG298" s="54">
        <v>0</v>
      </c>
      <c r="AH298" s="54">
        <v>4</v>
      </c>
      <c r="AI298" s="54">
        <v>2</v>
      </c>
      <c r="AJ298" s="54">
        <v>1</v>
      </c>
      <c r="AK298" s="54">
        <v>2</v>
      </c>
      <c r="AL298" s="54"/>
      <c r="AM298" s="54"/>
      <c r="AN298" s="54"/>
      <c r="AO298" s="54"/>
      <c r="AP298" s="54"/>
      <c r="AQ298" s="54"/>
      <c r="AR298" s="54"/>
      <c r="AS298" s="54"/>
      <c r="AT298" s="813"/>
      <c r="AU298" s="484"/>
      <c r="AV298" s="54"/>
      <c r="AW298" s="54"/>
      <c r="AX298" s="54"/>
      <c r="AY298" s="54"/>
      <c r="AZ298" s="54"/>
      <c r="BA298" s="54"/>
      <c r="BB298" s="54"/>
      <c r="BC298" s="54"/>
      <c r="BD298" s="54"/>
      <c r="BE298" s="54"/>
      <c r="BF298" s="54"/>
      <c r="BG298" s="54"/>
      <c r="BH298" s="54"/>
      <c r="BI298" s="54"/>
      <c r="BJ298" s="54"/>
    </row>
    <row r="299" spans="1:62" ht="15.75">
      <c r="A299" s="175"/>
      <c r="B299" s="863"/>
      <c r="C299" s="863"/>
      <c r="D299" s="863"/>
      <c r="E299" s="60" t="s">
        <v>633</v>
      </c>
      <c r="F299" s="463" t="e">
        <f t="shared" si="72"/>
        <v>#DIV/0!</v>
      </c>
      <c r="G299" s="60">
        <f t="shared" si="73"/>
        <v>0</v>
      </c>
      <c r="H299" s="49">
        <f t="shared" si="74"/>
        <v>0</v>
      </c>
      <c r="I299" s="49">
        <f t="shared" si="75"/>
        <v>0</v>
      </c>
      <c r="J299" s="51">
        <f t="shared" si="77"/>
        <v>0</v>
      </c>
      <c r="K299" s="52">
        <f t="shared" si="76"/>
        <v>0</v>
      </c>
      <c r="L299" s="812"/>
      <c r="M299" s="48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813"/>
      <c r="AD299" s="484"/>
      <c r="AE299" s="54"/>
      <c r="AF299" s="54"/>
      <c r="AG299" s="54"/>
      <c r="AH299" s="54"/>
      <c r="AI299" s="54"/>
      <c r="AJ299" s="54"/>
      <c r="AK299" s="54"/>
      <c r="AL299" s="54"/>
      <c r="AM299" s="54"/>
      <c r="AN299" s="54"/>
      <c r="AO299" s="54"/>
      <c r="AP299" s="54"/>
      <c r="AQ299" s="54"/>
      <c r="AR299" s="54"/>
      <c r="AS299" s="54"/>
      <c r="AT299" s="813"/>
      <c r="AU299" s="484"/>
      <c r="AV299" s="54"/>
      <c r="AW299" s="54"/>
      <c r="AX299" s="54"/>
      <c r="AY299" s="54"/>
      <c r="AZ299" s="54"/>
      <c r="BA299" s="54"/>
      <c r="BB299" s="54"/>
      <c r="BC299" s="54"/>
      <c r="BD299" s="54"/>
      <c r="BE299" s="54"/>
      <c r="BF299" s="54"/>
      <c r="BG299" s="54"/>
      <c r="BH299" s="54"/>
      <c r="BI299" s="54"/>
      <c r="BJ299" s="54"/>
    </row>
    <row r="300" spans="1:62" ht="15.75">
      <c r="A300" s="175"/>
      <c r="B300" s="14" t="s">
        <v>649</v>
      </c>
      <c r="C300" s="14" t="s">
        <v>33</v>
      </c>
      <c r="D300" s="14"/>
      <c r="E300" s="60" t="s">
        <v>633</v>
      </c>
      <c r="F300" s="463">
        <f t="shared" si="72"/>
        <v>0</v>
      </c>
      <c r="G300" s="60">
        <f t="shared" si="73"/>
        <v>1</v>
      </c>
      <c r="H300" s="49">
        <f t="shared" si="74"/>
        <v>0</v>
      </c>
      <c r="I300" s="49">
        <f t="shared" si="75"/>
        <v>0</v>
      </c>
      <c r="J300" s="51">
        <f t="shared" si="77"/>
        <v>0</v>
      </c>
      <c r="K300" s="52">
        <f t="shared" si="76"/>
        <v>0</v>
      </c>
      <c r="L300" s="812"/>
      <c r="M300" s="484">
        <v>0</v>
      </c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813"/>
      <c r="AD300" s="484">
        <v>0</v>
      </c>
      <c r="AE300" s="54"/>
      <c r="AF300" s="54"/>
      <c r="AG300" s="54"/>
      <c r="AH300" s="54"/>
      <c r="AI300" s="54"/>
      <c r="AJ300" s="54"/>
      <c r="AK300" s="54"/>
      <c r="AL300" s="54"/>
      <c r="AM300" s="54"/>
      <c r="AN300" s="54"/>
      <c r="AO300" s="54"/>
      <c r="AP300" s="54"/>
      <c r="AQ300" s="54"/>
      <c r="AR300" s="54"/>
      <c r="AS300" s="54"/>
      <c r="AT300" s="813"/>
      <c r="AU300" s="484"/>
      <c r="AV300" s="54"/>
      <c r="AW300" s="54"/>
      <c r="AX300" s="54"/>
      <c r="AY300" s="54"/>
      <c r="AZ300" s="54"/>
      <c r="BA300" s="54"/>
      <c r="BB300" s="54"/>
      <c r="BC300" s="54"/>
      <c r="BD300" s="54"/>
      <c r="BE300" s="54"/>
      <c r="BF300" s="54"/>
      <c r="BG300" s="54"/>
      <c r="BH300" s="54"/>
      <c r="BI300" s="54"/>
      <c r="BJ300" s="54"/>
    </row>
    <row r="301" spans="1:62" ht="15.75">
      <c r="A301" s="151"/>
      <c r="B301" s="364" t="s">
        <v>652</v>
      </c>
      <c r="C301" s="364" t="s">
        <v>17</v>
      </c>
      <c r="D301" s="361"/>
      <c r="E301" s="57" t="s">
        <v>634</v>
      </c>
      <c r="F301" s="50">
        <f t="shared" si="72"/>
        <v>6</v>
      </c>
      <c r="G301" s="60">
        <f t="shared" si="73"/>
        <v>1</v>
      </c>
      <c r="H301" s="49">
        <f t="shared" si="74"/>
        <v>6</v>
      </c>
      <c r="I301" s="49">
        <f t="shared" si="75"/>
        <v>0</v>
      </c>
      <c r="J301" s="51">
        <f t="shared" si="77"/>
        <v>6</v>
      </c>
      <c r="K301" s="52">
        <f t="shared" si="76"/>
        <v>0</v>
      </c>
      <c r="L301" s="812"/>
      <c r="M301" s="484"/>
      <c r="N301" s="54">
        <v>6</v>
      </c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813"/>
      <c r="AD301" s="484"/>
      <c r="AE301" s="54"/>
      <c r="AF301" s="54"/>
      <c r="AG301" s="54"/>
      <c r="AH301" s="54"/>
      <c r="AI301" s="54"/>
      <c r="AJ301" s="54"/>
      <c r="AK301" s="54"/>
      <c r="AL301" s="54"/>
      <c r="AM301" s="54"/>
      <c r="AN301" s="54"/>
      <c r="AO301" s="54"/>
      <c r="AP301" s="54"/>
      <c r="AQ301" s="54"/>
      <c r="AR301" s="54"/>
      <c r="AS301" s="54"/>
      <c r="AT301" s="813"/>
      <c r="AU301" s="484"/>
      <c r="AV301" s="54"/>
      <c r="AW301" s="54"/>
      <c r="AX301" s="54"/>
      <c r="AY301" s="54"/>
      <c r="AZ301" s="54"/>
      <c r="BA301" s="54"/>
      <c r="BB301" s="54"/>
      <c r="BC301" s="54"/>
      <c r="BD301" s="54"/>
      <c r="BE301" s="54"/>
      <c r="BF301" s="54"/>
      <c r="BG301" s="54"/>
      <c r="BH301" s="54"/>
      <c r="BI301" s="54"/>
      <c r="BJ301" s="54"/>
    </row>
    <row r="302" spans="1:62" ht="16.5" thickBot="1">
      <c r="A302" s="153"/>
      <c r="B302" s="362" t="s">
        <v>63</v>
      </c>
      <c r="C302" s="362" t="s">
        <v>61</v>
      </c>
      <c r="D302" s="362"/>
      <c r="E302" s="57" t="s">
        <v>634</v>
      </c>
      <c r="F302" s="50">
        <f t="shared" si="72"/>
        <v>11.222222222222221</v>
      </c>
      <c r="G302" s="60">
        <f t="shared" si="73"/>
        <v>9</v>
      </c>
      <c r="H302" s="49">
        <f t="shared" si="74"/>
        <v>101</v>
      </c>
      <c r="I302" s="49">
        <f t="shared" si="75"/>
        <v>0</v>
      </c>
      <c r="J302" s="51">
        <f t="shared" si="77"/>
        <v>101</v>
      </c>
      <c r="K302" s="52">
        <f t="shared" si="76"/>
        <v>0</v>
      </c>
      <c r="L302" s="812"/>
      <c r="M302" s="484">
        <v>16</v>
      </c>
      <c r="N302" s="54"/>
      <c r="O302" s="54">
        <v>15</v>
      </c>
      <c r="P302" s="54">
        <v>11</v>
      </c>
      <c r="Q302" s="54">
        <v>4</v>
      </c>
      <c r="R302" s="54">
        <v>13</v>
      </c>
      <c r="S302" s="54">
        <v>10</v>
      </c>
      <c r="T302" s="54">
        <v>6</v>
      </c>
      <c r="U302" s="54">
        <v>9</v>
      </c>
      <c r="V302" s="54">
        <v>17</v>
      </c>
      <c r="W302" s="54"/>
      <c r="X302" s="54"/>
      <c r="Y302" s="54"/>
      <c r="Z302" s="54"/>
      <c r="AA302" s="54"/>
      <c r="AB302" s="54"/>
      <c r="AC302" s="813"/>
      <c r="AD302" s="484"/>
      <c r="AE302" s="54"/>
      <c r="AF302" s="54"/>
      <c r="AG302" s="54"/>
      <c r="AH302" s="54"/>
      <c r="AI302" s="54"/>
      <c r="AJ302" s="54"/>
      <c r="AK302" s="54"/>
      <c r="AL302" s="54"/>
      <c r="AM302" s="54"/>
      <c r="AN302" s="54"/>
      <c r="AO302" s="54"/>
      <c r="AP302" s="54"/>
      <c r="AQ302" s="54"/>
      <c r="AR302" s="54"/>
      <c r="AS302" s="54"/>
      <c r="AT302" s="813"/>
      <c r="AU302" s="484"/>
      <c r="AV302" s="54"/>
      <c r="AW302" s="54"/>
      <c r="AX302" s="54"/>
      <c r="AY302" s="54"/>
      <c r="AZ302" s="54"/>
      <c r="BA302" s="54"/>
      <c r="BB302" s="54"/>
      <c r="BC302" s="54"/>
      <c r="BD302" s="54"/>
      <c r="BE302" s="54"/>
      <c r="BF302" s="54"/>
      <c r="BG302" s="54"/>
      <c r="BH302" s="54"/>
      <c r="BI302" s="54"/>
      <c r="BJ302" s="54"/>
    </row>
    <row r="303" spans="1:62" ht="16.5" thickBot="1">
      <c r="A303" s="152"/>
      <c r="B303" s="165"/>
      <c r="C303" s="165"/>
      <c r="D303" s="100"/>
      <c r="E303" s="44" t="s">
        <v>636</v>
      </c>
      <c r="F303" s="141"/>
      <c r="G303" s="464">
        <f>COUNT(M303:AB303)</f>
        <v>10</v>
      </c>
      <c r="H303" s="147">
        <f>SUM(M303:AB303)</f>
        <v>30</v>
      </c>
      <c r="I303" s="44"/>
      <c r="J303" s="142"/>
      <c r="K303" s="143"/>
      <c r="L303" s="812"/>
      <c r="M303" s="144">
        <v>0</v>
      </c>
      <c r="N303" s="145">
        <v>4</v>
      </c>
      <c r="O303" s="146">
        <v>2</v>
      </c>
      <c r="P303" s="462">
        <v>6</v>
      </c>
      <c r="Q303" s="146">
        <v>4</v>
      </c>
      <c r="R303" s="146">
        <v>2</v>
      </c>
      <c r="S303" s="145">
        <v>4</v>
      </c>
      <c r="T303" s="145">
        <v>0</v>
      </c>
      <c r="U303" s="475">
        <v>2</v>
      </c>
      <c r="V303" s="145">
        <v>6</v>
      </c>
      <c r="W303" s="145"/>
      <c r="X303" s="145"/>
      <c r="Y303" s="145"/>
      <c r="Z303" s="145"/>
      <c r="AA303" s="475"/>
      <c r="AB303" s="475"/>
      <c r="AC303" s="813"/>
      <c r="AD303" s="484"/>
      <c r="AE303" s="54"/>
      <c r="AF303" s="54"/>
      <c r="AG303" s="54"/>
      <c r="AH303" s="54"/>
      <c r="AI303" s="54"/>
      <c r="AJ303" s="54"/>
      <c r="AK303" s="54"/>
      <c r="AL303" s="54"/>
      <c r="AM303" s="54"/>
      <c r="AN303" s="54"/>
      <c r="AO303" s="54"/>
      <c r="AP303" s="54"/>
      <c r="AQ303" s="54"/>
      <c r="AR303" s="54"/>
      <c r="AS303" s="54"/>
      <c r="AT303" s="813"/>
      <c r="AU303" s="484"/>
      <c r="AV303" s="54"/>
      <c r="AW303" s="54"/>
      <c r="AX303" s="54"/>
      <c r="AY303" s="54"/>
      <c r="AZ303" s="54"/>
      <c r="BA303" s="54"/>
      <c r="BB303" s="54"/>
      <c r="BC303" s="54"/>
      <c r="BD303" s="54"/>
      <c r="BE303" s="54"/>
      <c r="BF303" s="54"/>
      <c r="BG303" s="54"/>
      <c r="BH303" s="54"/>
      <c r="BI303" s="54"/>
      <c r="BJ303" s="54"/>
    </row>
    <row r="304" spans="1:62" ht="15.75">
      <c r="A304" s="149" t="s">
        <v>183</v>
      </c>
      <c r="B304" s="40"/>
      <c r="C304" s="40"/>
      <c r="D304" s="41"/>
      <c r="E304" s="42"/>
      <c r="F304" s="43"/>
      <c r="G304" s="40"/>
      <c r="H304" s="40"/>
      <c r="I304" s="40"/>
      <c r="J304" s="40"/>
      <c r="K304" s="40"/>
      <c r="L304" s="40"/>
      <c r="M304" s="40"/>
      <c r="N304" s="40"/>
      <c r="O304" s="40"/>
      <c r="P304" s="40" t="s">
        <v>7</v>
      </c>
      <c r="Q304" s="40" t="s">
        <v>81</v>
      </c>
      <c r="R304" s="40" t="s">
        <v>82</v>
      </c>
      <c r="S304" s="40" t="s">
        <v>83</v>
      </c>
      <c r="T304" s="40"/>
      <c r="U304" s="40"/>
      <c r="V304" s="40"/>
      <c r="W304" s="40"/>
      <c r="X304" s="40"/>
      <c r="Y304" s="40"/>
      <c r="Z304" s="40"/>
      <c r="AA304" s="40"/>
      <c r="AB304" s="483"/>
      <c r="AC304" s="812"/>
      <c r="AD304" s="42"/>
      <c r="AE304" s="42"/>
      <c r="AF304" s="42"/>
      <c r="AG304" s="42"/>
      <c r="AH304" s="42"/>
      <c r="AI304" s="42" t="s">
        <v>11</v>
      </c>
      <c r="AJ304" s="42" t="s">
        <v>84</v>
      </c>
      <c r="AK304" s="42" t="s">
        <v>85</v>
      </c>
      <c r="AL304" s="42" t="s">
        <v>84</v>
      </c>
      <c r="AM304" s="42" t="s">
        <v>86</v>
      </c>
      <c r="AN304" s="44" t="s">
        <v>87</v>
      </c>
      <c r="AO304" s="44" t="s">
        <v>88</v>
      </c>
      <c r="AP304" s="44" t="s">
        <v>89</v>
      </c>
      <c r="AQ304" s="44" t="s">
        <v>87</v>
      </c>
      <c r="AR304" s="44"/>
      <c r="AS304" s="44"/>
      <c r="AT304" s="813"/>
      <c r="AU304" s="40"/>
      <c r="AV304" s="40"/>
      <c r="AW304" s="40" t="s">
        <v>90</v>
      </c>
      <c r="AX304" s="40" t="s">
        <v>91</v>
      </c>
      <c r="AY304" s="40" t="s">
        <v>87</v>
      </c>
      <c r="AZ304" s="40" t="s">
        <v>84</v>
      </c>
      <c r="BA304" s="40" t="s">
        <v>86</v>
      </c>
      <c r="BB304" s="40" t="s">
        <v>83</v>
      </c>
      <c r="BC304" s="40"/>
      <c r="BD304" s="40"/>
      <c r="BE304" s="40"/>
      <c r="BF304" s="40"/>
      <c r="BG304" s="40"/>
      <c r="BH304" s="40"/>
      <c r="BI304" s="40"/>
      <c r="BJ304" s="40"/>
    </row>
    <row r="305" spans="1:62" ht="15">
      <c r="A305" s="150"/>
      <c r="B305" s="58" t="s">
        <v>38</v>
      </c>
      <c r="C305" s="58" t="s">
        <v>39</v>
      </c>
      <c r="D305" s="59" t="s">
        <v>92</v>
      </c>
      <c r="E305" s="45" t="s">
        <v>93</v>
      </c>
      <c r="F305" s="46" t="s">
        <v>100</v>
      </c>
      <c r="G305" s="45" t="s">
        <v>94</v>
      </c>
      <c r="H305" s="45" t="s">
        <v>95</v>
      </c>
      <c r="I305" s="45" t="s">
        <v>96</v>
      </c>
      <c r="J305" s="45" t="s">
        <v>105</v>
      </c>
      <c r="K305" s="47" t="s">
        <v>97</v>
      </c>
      <c r="L305" s="814"/>
      <c r="M305" s="815">
        <v>1</v>
      </c>
      <c r="N305" s="816">
        <v>2</v>
      </c>
      <c r="O305" s="816">
        <v>3</v>
      </c>
      <c r="P305" s="816">
        <v>4</v>
      </c>
      <c r="Q305" s="816">
        <v>5</v>
      </c>
      <c r="R305" s="816">
        <v>6</v>
      </c>
      <c r="S305" s="816">
        <v>7</v>
      </c>
      <c r="T305" s="816">
        <v>8</v>
      </c>
      <c r="U305" s="816">
        <v>9</v>
      </c>
      <c r="V305" s="816">
        <v>10</v>
      </c>
      <c r="W305" s="816">
        <v>11</v>
      </c>
      <c r="X305" s="816">
        <v>12</v>
      </c>
      <c r="Y305" s="816">
        <v>13</v>
      </c>
      <c r="Z305" s="816">
        <v>14</v>
      </c>
      <c r="AA305" s="816">
        <v>15</v>
      </c>
      <c r="AB305" s="816">
        <v>16</v>
      </c>
      <c r="AC305" s="817"/>
      <c r="AD305" s="815">
        <v>1</v>
      </c>
      <c r="AE305" s="816">
        <v>2</v>
      </c>
      <c r="AF305" s="816">
        <v>3</v>
      </c>
      <c r="AG305" s="816">
        <v>4</v>
      </c>
      <c r="AH305" s="816">
        <v>5</v>
      </c>
      <c r="AI305" s="816">
        <v>6</v>
      </c>
      <c r="AJ305" s="816">
        <v>7</v>
      </c>
      <c r="AK305" s="816">
        <v>8</v>
      </c>
      <c r="AL305" s="816">
        <v>9</v>
      </c>
      <c r="AM305" s="816">
        <v>10</v>
      </c>
      <c r="AN305" s="816">
        <v>11</v>
      </c>
      <c r="AO305" s="816">
        <v>12</v>
      </c>
      <c r="AP305" s="816">
        <v>13</v>
      </c>
      <c r="AQ305" s="816">
        <v>14</v>
      </c>
      <c r="AR305" s="816">
        <v>15</v>
      </c>
      <c r="AS305" s="816">
        <v>16</v>
      </c>
      <c r="AT305" s="818"/>
      <c r="AU305" s="815">
        <v>1</v>
      </c>
      <c r="AV305" s="816">
        <v>2</v>
      </c>
      <c r="AW305" s="816">
        <v>3</v>
      </c>
      <c r="AX305" s="816">
        <v>4</v>
      </c>
      <c r="AY305" s="816">
        <v>5</v>
      </c>
      <c r="AZ305" s="816">
        <v>6</v>
      </c>
      <c r="BA305" s="816">
        <v>7</v>
      </c>
      <c r="BB305" s="816">
        <v>8</v>
      </c>
      <c r="BC305" s="816">
        <v>9</v>
      </c>
      <c r="BD305" s="816">
        <v>10</v>
      </c>
      <c r="BE305" s="816">
        <v>11</v>
      </c>
      <c r="BF305" s="816">
        <v>12</v>
      </c>
      <c r="BG305" s="816">
        <v>13</v>
      </c>
      <c r="BH305" s="816">
        <v>14</v>
      </c>
      <c r="BI305" s="816">
        <v>15</v>
      </c>
      <c r="BJ305" s="816">
        <v>16</v>
      </c>
    </row>
    <row r="306" spans="1:62" ht="15.75">
      <c r="A306" s="408">
        <v>4</v>
      </c>
      <c r="B306" s="5" t="s">
        <v>576</v>
      </c>
      <c r="C306" s="5" t="s">
        <v>14</v>
      </c>
      <c r="D306" s="438"/>
      <c r="E306" s="60" t="s">
        <v>637</v>
      </c>
      <c r="F306" s="50">
        <f aca="true" t="shared" si="78" ref="F306:F328">J306/G306</f>
        <v>0.7</v>
      </c>
      <c r="G306" s="49">
        <f aca="true" t="shared" si="79" ref="G306:G329">COUNT(M306:AB306)</f>
        <v>10</v>
      </c>
      <c r="H306" s="49">
        <f aca="true" t="shared" si="80" ref="H306:H329">SUM(M306:AB306)</f>
        <v>4</v>
      </c>
      <c r="I306" s="49">
        <f aca="true" t="shared" si="81" ref="I306:I328">SUM(AD306:AT306)</f>
        <v>3</v>
      </c>
      <c r="J306" s="51">
        <f>SUM(H306:I306)</f>
        <v>7</v>
      </c>
      <c r="K306" s="52">
        <f aca="true" t="shared" si="82" ref="K306:K328">SUM(AU306:BJ306)</f>
        <v>0</v>
      </c>
      <c r="L306" s="812"/>
      <c r="M306" s="484">
        <v>0</v>
      </c>
      <c r="N306" s="54">
        <v>0</v>
      </c>
      <c r="O306" s="54">
        <v>1</v>
      </c>
      <c r="P306" s="54">
        <v>1</v>
      </c>
      <c r="Q306" s="54">
        <v>0</v>
      </c>
      <c r="R306" s="54">
        <v>0</v>
      </c>
      <c r="S306" s="54">
        <v>0</v>
      </c>
      <c r="T306" s="54">
        <v>0</v>
      </c>
      <c r="U306" s="54">
        <v>1</v>
      </c>
      <c r="V306" s="54">
        <v>1</v>
      </c>
      <c r="W306" s="54"/>
      <c r="X306" s="54"/>
      <c r="Y306" s="54"/>
      <c r="Z306" s="54"/>
      <c r="AA306" s="54"/>
      <c r="AB306" s="54"/>
      <c r="AC306" s="813"/>
      <c r="AD306" s="484">
        <v>0</v>
      </c>
      <c r="AE306" s="54">
        <v>0</v>
      </c>
      <c r="AF306" s="54">
        <v>1</v>
      </c>
      <c r="AG306" s="54">
        <v>1</v>
      </c>
      <c r="AH306" s="54">
        <v>0</v>
      </c>
      <c r="AI306" s="54">
        <v>0</v>
      </c>
      <c r="AJ306" s="54">
        <v>0</v>
      </c>
      <c r="AK306" s="54">
        <v>1</v>
      </c>
      <c r="AL306" s="54">
        <v>0</v>
      </c>
      <c r="AM306" s="54">
        <v>0</v>
      </c>
      <c r="AN306" s="54"/>
      <c r="AO306" s="54"/>
      <c r="AP306" s="54"/>
      <c r="AQ306" s="54"/>
      <c r="AR306" s="54"/>
      <c r="AS306" s="54"/>
      <c r="AT306" s="813"/>
      <c r="AU306" s="484"/>
      <c r="AV306" s="54"/>
      <c r="AW306" s="54"/>
      <c r="AX306" s="54"/>
      <c r="AY306" s="54"/>
      <c r="AZ306" s="54"/>
      <c r="BA306" s="54"/>
      <c r="BB306" s="54"/>
      <c r="BC306" s="54"/>
      <c r="BD306" s="54"/>
      <c r="BE306" s="54"/>
      <c r="BF306" s="54"/>
      <c r="BG306" s="54"/>
      <c r="BH306" s="54"/>
      <c r="BI306" s="54"/>
      <c r="BJ306" s="54"/>
    </row>
    <row r="307" spans="1:62" ht="15.75">
      <c r="A307" s="408">
        <v>8</v>
      </c>
      <c r="B307" s="379" t="s">
        <v>572</v>
      </c>
      <c r="C307" s="379" t="s">
        <v>66</v>
      </c>
      <c r="D307" s="368"/>
      <c r="E307" s="60" t="s">
        <v>637</v>
      </c>
      <c r="F307" s="50">
        <f t="shared" si="78"/>
        <v>2.5</v>
      </c>
      <c r="G307" s="49">
        <f t="shared" si="79"/>
        <v>10</v>
      </c>
      <c r="H307" s="49">
        <f t="shared" si="80"/>
        <v>17</v>
      </c>
      <c r="I307" s="49">
        <f t="shared" si="81"/>
        <v>8</v>
      </c>
      <c r="J307" s="51">
        <f aca="true" t="shared" si="83" ref="J307:J328">SUM(H307:I307)</f>
        <v>25</v>
      </c>
      <c r="K307" s="52">
        <f t="shared" si="82"/>
        <v>0</v>
      </c>
      <c r="L307" s="812"/>
      <c r="M307" s="484">
        <v>0</v>
      </c>
      <c r="N307" s="54">
        <v>3</v>
      </c>
      <c r="O307" s="54">
        <v>1</v>
      </c>
      <c r="P307" s="54">
        <v>3</v>
      </c>
      <c r="Q307" s="54">
        <v>2</v>
      </c>
      <c r="R307" s="54">
        <v>1</v>
      </c>
      <c r="S307" s="54">
        <v>2</v>
      </c>
      <c r="T307" s="54">
        <v>2</v>
      </c>
      <c r="U307" s="54">
        <v>2</v>
      </c>
      <c r="V307" s="54">
        <v>1</v>
      </c>
      <c r="W307" s="54"/>
      <c r="X307" s="54"/>
      <c r="Y307" s="54"/>
      <c r="Z307" s="54"/>
      <c r="AA307" s="54"/>
      <c r="AB307" s="54"/>
      <c r="AC307" s="813"/>
      <c r="AD307" s="484">
        <v>0</v>
      </c>
      <c r="AE307" s="54">
        <v>0</v>
      </c>
      <c r="AF307" s="54">
        <v>1</v>
      </c>
      <c r="AG307" s="54">
        <v>3</v>
      </c>
      <c r="AH307" s="54">
        <v>0</v>
      </c>
      <c r="AI307" s="54">
        <v>0</v>
      </c>
      <c r="AJ307" s="54">
        <v>0</v>
      </c>
      <c r="AK307" s="54">
        <v>1</v>
      </c>
      <c r="AL307" s="54">
        <v>1</v>
      </c>
      <c r="AM307" s="54">
        <v>2</v>
      </c>
      <c r="AN307" s="54"/>
      <c r="AO307" s="54"/>
      <c r="AP307" s="54"/>
      <c r="AQ307" s="54"/>
      <c r="AR307" s="54"/>
      <c r="AS307" s="54"/>
      <c r="AT307" s="813"/>
      <c r="AU307" s="484"/>
      <c r="AV307" s="54"/>
      <c r="AW307" s="54"/>
      <c r="AX307" s="54"/>
      <c r="AY307" s="54"/>
      <c r="AZ307" s="54"/>
      <c r="BA307" s="54"/>
      <c r="BB307" s="54"/>
      <c r="BC307" s="54"/>
      <c r="BD307" s="54"/>
      <c r="BE307" s="54"/>
      <c r="BF307" s="54"/>
      <c r="BG307" s="54"/>
      <c r="BH307" s="54"/>
      <c r="BI307" s="54"/>
      <c r="BJ307" s="54"/>
    </row>
    <row r="308" spans="1:62" ht="15.75">
      <c r="A308" s="408">
        <v>10</v>
      </c>
      <c r="B308" s="768" t="s">
        <v>131</v>
      </c>
      <c r="C308" s="768" t="s">
        <v>51</v>
      </c>
      <c r="D308" s="368"/>
      <c r="E308" s="60" t="s">
        <v>637</v>
      </c>
      <c r="F308" s="50">
        <f t="shared" si="78"/>
        <v>1.3333333333333333</v>
      </c>
      <c r="G308" s="49">
        <f t="shared" si="79"/>
        <v>9</v>
      </c>
      <c r="H308" s="49">
        <f t="shared" si="80"/>
        <v>6</v>
      </c>
      <c r="I308" s="49">
        <f t="shared" si="81"/>
        <v>6</v>
      </c>
      <c r="J308" s="51">
        <f t="shared" si="83"/>
        <v>12</v>
      </c>
      <c r="K308" s="52">
        <f t="shared" si="82"/>
        <v>0</v>
      </c>
      <c r="L308" s="819"/>
      <c r="M308" s="485">
        <v>0</v>
      </c>
      <c r="N308" s="55">
        <v>0</v>
      </c>
      <c r="O308" s="55">
        <v>2</v>
      </c>
      <c r="P308" s="55">
        <v>2</v>
      </c>
      <c r="Q308" s="55">
        <v>2</v>
      </c>
      <c r="R308" s="55">
        <v>0</v>
      </c>
      <c r="S308" s="55">
        <v>0</v>
      </c>
      <c r="T308" s="55"/>
      <c r="U308" s="55">
        <v>0</v>
      </c>
      <c r="V308" s="55">
        <v>0</v>
      </c>
      <c r="W308" s="55"/>
      <c r="X308" s="55"/>
      <c r="Y308" s="55"/>
      <c r="Z308" s="55"/>
      <c r="AA308" s="55"/>
      <c r="AB308" s="55"/>
      <c r="AC308" s="813"/>
      <c r="AD308" s="485">
        <v>0</v>
      </c>
      <c r="AE308" s="55">
        <v>1</v>
      </c>
      <c r="AF308" s="55">
        <v>1</v>
      </c>
      <c r="AG308" s="55">
        <v>1</v>
      </c>
      <c r="AH308" s="55">
        <v>1</v>
      </c>
      <c r="AI308" s="55">
        <v>1</v>
      </c>
      <c r="AJ308" s="55">
        <v>0</v>
      </c>
      <c r="AK308" s="55"/>
      <c r="AL308" s="55">
        <v>1</v>
      </c>
      <c r="AM308" s="55">
        <v>0</v>
      </c>
      <c r="AN308" s="55"/>
      <c r="AO308" s="55"/>
      <c r="AP308" s="55"/>
      <c r="AQ308" s="55"/>
      <c r="AR308" s="55"/>
      <c r="AS308" s="55"/>
      <c r="AT308" s="813"/>
      <c r="AU308" s="485"/>
      <c r="AV308" s="55"/>
      <c r="AW308" s="55"/>
      <c r="AX308" s="55"/>
      <c r="AY308" s="55"/>
      <c r="AZ308" s="55"/>
      <c r="BA308" s="55"/>
      <c r="BB308" s="55"/>
      <c r="BC308" s="55"/>
      <c r="BD308" s="55"/>
      <c r="BE308" s="55"/>
      <c r="BF308" s="55"/>
      <c r="BG308" s="55"/>
      <c r="BH308" s="55"/>
      <c r="BI308" s="55"/>
      <c r="BJ308" s="55"/>
    </row>
    <row r="309" spans="1:62" ht="15.75">
      <c r="A309" s="408">
        <v>11</v>
      </c>
      <c r="B309" s="78" t="s">
        <v>574</v>
      </c>
      <c r="C309" s="78" t="s">
        <v>575</v>
      </c>
      <c r="D309" s="138"/>
      <c r="E309" s="60" t="s">
        <v>637</v>
      </c>
      <c r="F309" s="50">
        <f t="shared" si="78"/>
        <v>0.375</v>
      </c>
      <c r="G309" s="49">
        <f t="shared" si="79"/>
        <v>8</v>
      </c>
      <c r="H309" s="49">
        <f t="shared" si="80"/>
        <v>2</v>
      </c>
      <c r="I309" s="49">
        <f t="shared" si="81"/>
        <v>1</v>
      </c>
      <c r="J309" s="51">
        <f t="shared" si="83"/>
        <v>3</v>
      </c>
      <c r="K309" s="52">
        <f t="shared" si="82"/>
        <v>0</v>
      </c>
      <c r="L309" s="812"/>
      <c r="M309" s="484">
        <v>0</v>
      </c>
      <c r="N309" s="54">
        <v>0</v>
      </c>
      <c r="O309" s="54">
        <v>0</v>
      </c>
      <c r="P309" s="54">
        <v>0</v>
      </c>
      <c r="Q309" s="54"/>
      <c r="R309" s="54">
        <v>0</v>
      </c>
      <c r="S309" s="54">
        <v>0</v>
      </c>
      <c r="T309" s="54">
        <v>1</v>
      </c>
      <c r="U309" s="54">
        <v>1</v>
      </c>
      <c r="V309" s="54"/>
      <c r="W309" s="54"/>
      <c r="X309" s="54"/>
      <c r="Y309" s="54"/>
      <c r="Z309" s="54"/>
      <c r="AA309" s="54"/>
      <c r="AB309" s="54"/>
      <c r="AC309" s="813"/>
      <c r="AD309" s="484">
        <v>1</v>
      </c>
      <c r="AE309" s="54">
        <v>0</v>
      </c>
      <c r="AF309" s="54">
        <v>0</v>
      </c>
      <c r="AG309" s="54">
        <v>0</v>
      </c>
      <c r="AH309" s="54"/>
      <c r="AI309" s="54">
        <v>0</v>
      </c>
      <c r="AJ309" s="54">
        <v>0</v>
      </c>
      <c r="AK309" s="54">
        <v>0</v>
      </c>
      <c r="AL309" s="54">
        <v>0</v>
      </c>
      <c r="AM309" s="54"/>
      <c r="AN309" s="54"/>
      <c r="AO309" s="54"/>
      <c r="AP309" s="54"/>
      <c r="AQ309" s="54"/>
      <c r="AR309" s="54"/>
      <c r="AS309" s="54"/>
      <c r="AT309" s="813"/>
      <c r="AU309" s="484"/>
      <c r="AV309" s="54"/>
      <c r="AW309" s="54"/>
      <c r="AX309" s="54"/>
      <c r="AY309" s="54"/>
      <c r="AZ309" s="54"/>
      <c r="BA309" s="54"/>
      <c r="BB309" s="54"/>
      <c r="BC309" s="54"/>
      <c r="BD309" s="54"/>
      <c r="BE309" s="54"/>
      <c r="BF309" s="54"/>
      <c r="BG309" s="54"/>
      <c r="BH309" s="54"/>
      <c r="BI309" s="54"/>
      <c r="BJ309" s="54"/>
    </row>
    <row r="310" spans="1:62" ht="15.75">
      <c r="A310" s="811">
        <v>21</v>
      </c>
      <c r="B310" s="461" t="s">
        <v>130</v>
      </c>
      <c r="C310" s="64" t="s">
        <v>17</v>
      </c>
      <c r="D310" s="368">
        <v>580122</v>
      </c>
      <c r="E310" s="60" t="s">
        <v>637</v>
      </c>
      <c r="F310" s="50">
        <f t="shared" si="78"/>
        <v>1.5</v>
      </c>
      <c r="G310" s="49">
        <f t="shared" si="79"/>
        <v>10</v>
      </c>
      <c r="H310" s="49">
        <f t="shared" si="80"/>
        <v>2</v>
      </c>
      <c r="I310" s="49">
        <f t="shared" si="81"/>
        <v>13</v>
      </c>
      <c r="J310" s="51">
        <f t="shared" si="83"/>
        <v>15</v>
      </c>
      <c r="K310" s="52">
        <f t="shared" si="82"/>
        <v>0</v>
      </c>
      <c r="L310" s="812"/>
      <c r="M310" s="484">
        <v>0</v>
      </c>
      <c r="N310" s="54">
        <v>0</v>
      </c>
      <c r="O310" s="54">
        <v>0</v>
      </c>
      <c r="P310" s="54">
        <v>1</v>
      </c>
      <c r="Q310" s="54">
        <v>0</v>
      </c>
      <c r="R310" s="54">
        <v>0</v>
      </c>
      <c r="S310" s="54">
        <v>0</v>
      </c>
      <c r="T310" s="54">
        <v>1</v>
      </c>
      <c r="U310" s="54">
        <v>0</v>
      </c>
      <c r="V310" s="54">
        <v>0</v>
      </c>
      <c r="W310" s="54"/>
      <c r="X310" s="54"/>
      <c r="Y310" s="54"/>
      <c r="Z310" s="54"/>
      <c r="AA310" s="54"/>
      <c r="AB310" s="54"/>
      <c r="AC310" s="813"/>
      <c r="AD310" s="484">
        <v>0</v>
      </c>
      <c r="AE310" s="54">
        <v>1</v>
      </c>
      <c r="AF310" s="54">
        <v>1</v>
      </c>
      <c r="AG310" s="54">
        <v>3</v>
      </c>
      <c r="AH310" s="54">
        <v>1</v>
      </c>
      <c r="AI310" s="54">
        <v>1</v>
      </c>
      <c r="AJ310" s="54">
        <v>2</v>
      </c>
      <c r="AK310" s="54">
        <v>1</v>
      </c>
      <c r="AL310" s="54">
        <v>2</v>
      </c>
      <c r="AM310" s="54">
        <v>1</v>
      </c>
      <c r="AN310" s="54"/>
      <c r="AO310" s="54"/>
      <c r="AP310" s="54"/>
      <c r="AQ310" s="54"/>
      <c r="AR310" s="54"/>
      <c r="AS310" s="54"/>
      <c r="AT310" s="813"/>
      <c r="AU310" s="484"/>
      <c r="AV310" s="54"/>
      <c r="AW310" s="54"/>
      <c r="AX310" s="54"/>
      <c r="AY310" s="54"/>
      <c r="AZ310" s="54"/>
      <c r="BA310" s="54"/>
      <c r="BB310" s="54"/>
      <c r="BC310" s="54"/>
      <c r="BD310" s="54"/>
      <c r="BE310" s="54"/>
      <c r="BF310" s="54"/>
      <c r="BG310" s="54"/>
      <c r="BH310" s="54"/>
      <c r="BI310" s="54"/>
      <c r="BJ310" s="54"/>
    </row>
    <row r="311" spans="1:62" ht="15.75">
      <c r="A311" s="408">
        <v>24</v>
      </c>
      <c r="B311" s="79" t="s">
        <v>573</v>
      </c>
      <c r="C311" s="79" t="s">
        <v>68</v>
      </c>
      <c r="D311" s="369"/>
      <c r="E311" s="60" t="s">
        <v>637</v>
      </c>
      <c r="F311" s="50" t="e">
        <f t="shared" si="78"/>
        <v>#DIV/0!</v>
      </c>
      <c r="G311" s="49">
        <f t="shared" si="79"/>
        <v>0</v>
      </c>
      <c r="H311" s="49">
        <f t="shared" si="80"/>
        <v>0</v>
      </c>
      <c r="I311" s="49">
        <f t="shared" si="81"/>
        <v>0</v>
      </c>
      <c r="J311" s="51">
        <f t="shared" si="83"/>
        <v>0</v>
      </c>
      <c r="K311" s="52">
        <f t="shared" si="82"/>
        <v>0</v>
      </c>
      <c r="L311" s="812"/>
      <c r="M311" s="48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813"/>
      <c r="AD311" s="484"/>
      <c r="AE311" s="54"/>
      <c r="AF311" s="54"/>
      <c r="AG311" s="54"/>
      <c r="AH311" s="54"/>
      <c r="AI311" s="54"/>
      <c r="AJ311" s="54"/>
      <c r="AK311" s="54"/>
      <c r="AL311" s="54"/>
      <c r="AM311" s="54"/>
      <c r="AN311" s="54"/>
      <c r="AO311" s="54"/>
      <c r="AP311" s="54"/>
      <c r="AQ311" s="54"/>
      <c r="AR311" s="54"/>
      <c r="AS311" s="54"/>
      <c r="AT311" s="813"/>
      <c r="AU311" s="484"/>
      <c r="AV311" s="54"/>
      <c r="AW311" s="54"/>
      <c r="AX311" s="54"/>
      <c r="AY311" s="54"/>
      <c r="AZ311" s="54"/>
      <c r="BA311" s="54"/>
      <c r="BB311" s="54"/>
      <c r="BC311" s="54"/>
      <c r="BD311" s="54"/>
      <c r="BE311" s="54"/>
      <c r="BF311" s="54"/>
      <c r="BG311" s="54"/>
      <c r="BH311" s="54"/>
      <c r="BI311" s="54"/>
      <c r="BJ311" s="54"/>
    </row>
    <row r="312" spans="1:62" ht="15.75">
      <c r="A312" s="807"/>
      <c r="B312" s="370" t="s">
        <v>330</v>
      </c>
      <c r="C312" s="371" t="s">
        <v>331</v>
      </c>
      <c r="D312" s="369"/>
      <c r="E312" s="60" t="s">
        <v>637</v>
      </c>
      <c r="F312" s="780">
        <f t="shared" si="78"/>
        <v>1</v>
      </c>
      <c r="G312" s="49">
        <f t="shared" si="79"/>
        <v>10</v>
      </c>
      <c r="H312" s="49">
        <f t="shared" si="80"/>
        <v>3</v>
      </c>
      <c r="I312" s="49">
        <f t="shared" si="81"/>
        <v>7</v>
      </c>
      <c r="J312" s="51">
        <f t="shared" si="83"/>
        <v>10</v>
      </c>
      <c r="K312" s="52">
        <f t="shared" si="82"/>
        <v>0</v>
      </c>
      <c r="L312" s="812"/>
      <c r="M312" s="484">
        <v>0</v>
      </c>
      <c r="N312" s="54">
        <v>1</v>
      </c>
      <c r="O312" s="54">
        <v>0</v>
      </c>
      <c r="P312" s="54">
        <v>0</v>
      </c>
      <c r="Q312" s="54">
        <v>0</v>
      </c>
      <c r="R312" s="54">
        <v>0</v>
      </c>
      <c r="S312" s="54">
        <v>0</v>
      </c>
      <c r="T312" s="54">
        <v>1</v>
      </c>
      <c r="U312" s="54">
        <v>0</v>
      </c>
      <c r="V312" s="54">
        <v>1</v>
      </c>
      <c r="W312" s="54"/>
      <c r="X312" s="54"/>
      <c r="Y312" s="54"/>
      <c r="Z312" s="54"/>
      <c r="AA312" s="54"/>
      <c r="AB312" s="54"/>
      <c r="AC312" s="813"/>
      <c r="AD312" s="484">
        <v>0</v>
      </c>
      <c r="AE312" s="54">
        <v>1</v>
      </c>
      <c r="AF312" s="54">
        <v>0</v>
      </c>
      <c r="AG312" s="54">
        <v>1</v>
      </c>
      <c r="AH312" s="54">
        <v>0</v>
      </c>
      <c r="AI312" s="54">
        <v>0</v>
      </c>
      <c r="AJ312" s="54">
        <v>0</v>
      </c>
      <c r="AK312" s="54">
        <v>2</v>
      </c>
      <c r="AL312" s="54">
        <v>1</v>
      </c>
      <c r="AM312" s="54">
        <v>2</v>
      </c>
      <c r="AN312" s="54"/>
      <c r="AO312" s="54"/>
      <c r="AP312" s="54"/>
      <c r="AQ312" s="54"/>
      <c r="AR312" s="54"/>
      <c r="AS312" s="54"/>
      <c r="AT312" s="813"/>
      <c r="AU312" s="484"/>
      <c r="AV312" s="54"/>
      <c r="AW312" s="54"/>
      <c r="AX312" s="54"/>
      <c r="AY312" s="54"/>
      <c r="AZ312" s="54"/>
      <c r="BA312" s="54"/>
      <c r="BB312" s="54"/>
      <c r="BC312" s="54"/>
      <c r="BD312" s="54"/>
      <c r="BE312" s="54"/>
      <c r="BF312" s="54"/>
      <c r="BG312" s="54"/>
      <c r="BH312" s="54"/>
      <c r="BI312" s="54"/>
      <c r="BJ312" s="54"/>
    </row>
    <row r="313" spans="1:62" ht="15.75">
      <c r="A313" s="807"/>
      <c r="B313" s="461" t="s">
        <v>304</v>
      </c>
      <c r="C313" s="64" t="s">
        <v>23</v>
      </c>
      <c r="D313" s="369"/>
      <c r="E313" s="60" t="s">
        <v>637</v>
      </c>
      <c r="F313" s="463">
        <f t="shared" si="78"/>
        <v>0</v>
      </c>
      <c r="G313" s="60">
        <f t="shared" si="79"/>
        <v>6</v>
      </c>
      <c r="H313" s="49">
        <f t="shared" si="80"/>
        <v>0</v>
      </c>
      <c r="I313" s="49">
        <f t="shared" si="81"/>
        <v>0</v>
      </c>
      <c r="J313" s="51">
        <f t="shared" si="83"/>
        <v>0</v>
      </c>
      <c r="K313" s="52">
        <f t="shared" si="82"/>
        <v>0</v>
      </c>
      <c r="L313" s="812"/>
      <c r="M313" s="484"/>
      <c r="N313" s="54">
        <v>0</v>
      </c>
      <c r="O313" s="54"/>
      <c r="P313" s="54">
        <v>0</v>
      </c>
      <c r="Q313" s="54">
        <v>0</v>
      </c>
      <c r="R313" s="54">
        <v>0</v>
      </c>
      <c r="S313" s="54">
        <v>0</v>
      </c>
      <c r="T313" s="54">
        <v>0</v>
      </c>
      <c r="U313" s="54"/>
      <c r="V313" s="54"/>
      <c r="W313" s="54"/>
      <c r="X313" s="54"/>
      <c r="Y313" s="54"/>
      <c r="Z313" s="54"/>
      <c r="AA313" s="54"/>
      <c r="AB313" s="54"/>
      <c r="AC313" s="813"/>
      <c r="AD313" s="484"/>
      <c r="AE313" s="54">
        <v>0</v>
      </c>
      <c r="AF313" s="54"/>
      <c r="AG313" s="54">
        <v>0</v>
      </c>
      <c r="AH313" s="54">
        <v>0</v>
      </c>
      <c r="AI313" s="54">
        <v>0</v>
      </c>
      <c r="AJ313" s="54">
        <v>0</v>
      </c>
      <c r="AK313" s="54">
        <v>0</v>
      </c>
      <c r="AL313" s="54"/>
      <c r="AM313" s="54"/>
      <c r="AN313" s="54"/>
      <c r="AO313" s="54"/>
      <c r="AP313" s="54"/>
      <c r="AQ313" s="54"/>
      <c r="AR313" s="54"/>
      <c r="AS313" s="54"/>
      <c r="AT313" s="813"/>
      <c r="AU313" s="484"/>
      <c r="AV313" s="54"/>
      <c r="AW313" s="54"/>
      <c r="AX313" s="54"/>
      <c r="AY313" s="54"/>
      <c r="AZ313" s="54"/>
      <c r="BA313" s="54"/>
      <c r="BB313" s="54"/>
      <c r="BC313" s="54"/>
      <c r="BD313" s="54"/>
      <c r="BE313" s="54"/>
      <c r="BF313" s="54"/>
      <c r="BG313" s="54"/>
      <c r="BH313" s="54"/>
      <c r="BI313" s="54"/>
      <c r="BJ313" s="54"/>
    </row>
    <row r="314" spans="1:62" ht="15.75">
      <c r="A314" s="517"/>
      <c r="B314" s="380" t="s">
        <v>148</v>
      </c>
      <c r="C314" s="380" t="s">
        <v>16</v>
      </c>
      <c r="D314" s="369"/>
      <c r="E314" s="60" t="s">
        <v>637</v>
      </c>
      <c r="F314" s="463">
        <f t="shared" si="78"/>
        <v>0.8333333333333334</v>
      </c>
      <c r="G314" s="60">
        <f t="shared" si="79"/>
        <v>6</v>
      </c>
      <c r="H314" s="49">
        <f t="shared" si="80"/>
        <v>5</v>
      </c>
      <c r="I314" s="49">
        <f t="shared" si="81"/>
        <v>0</v>
      </c>
      <c r="J314" s="51">
        <f t="shared" si="83"/>
        <v>5</v>
      </c>
      <c r="K314" s="52">
        <f t="shared" si="82"/>
        <v>0</v>
      </c>
      <c r="L314" s="812"/>
      <c r="M314" s="484">
        <v>1</v>
      </c>
      <c r="N314" s="54">
        <v>2</v>
      </c>
      <c r="O314" s="54"/>
      <c r="P314" s="54">
        <v>1</v>
      </c>
      <c r="Q314" s="54"/>
      <c r="R314" s="54">
        <v>0</v>
      </c>
      <c r="S314" s="54">
        <v>1</v>
      </c>
      <c r="T314" s="54">
        <v>0</v>
      </c>
      <c r="U314" s="54"/>
      <c r="V314" s="54"/>
      <c r="W314" s="54"/>
      <c r="X314" s="54"/>
      <c r="Y314" s="54"/>
      <c r="Z314" s="54"/>
      <c r="AA314" s="54"/>
      <c r="AB314" s="54"/>
      <c r="AC314" s="813"/>
      <c r="AD314" s="484">
        <v>0</v>
      </c>
      <c r="AE314" s="54">
        <v>0</v>
      </c>
      <c r="AF314" s="54"/>
      <c r="AG314" s="54">
        <v>0</v>
      </c>
      <c r="AH314" s="54"/>
      <c r="AI314" s="54">
        <v>0</v>
      </c>
      <c r="AJ314" s="54">
        <v>0</v>
      </c>
      <c r="AK314" s="54">
        <v>0</v>
      </c>
      <c r="AL314" s="54"/>
      <c r="AM314" s="54"/>
      <c r="AN314" s="54"/>
      <c r="AO314" s="54"/>
      <c r="AP314" s="54"/>
      <c r="AQ314" s="54"/>
      <c r="AR314" s="54"/>
      <c r="AS314" s="54"/>
      <c r="AT314" s="813"/>
      <c r="AU314" s="484"/>
      <c r="AV314" s="54"/>
      <c r="AW314" s="54"/>
      <c r="AX314" s="54"/>
      <c r="AY314" s="54"/>
      <c r="AZ314" s="54"/>
      <c r="BA314" s="54"/>
      <c r="BB314" s="54"/>
      <c r="BC314" s="54"/>
      <c r="BD314" s="54"/>
      <c r="BE314" s="54"/>
      <c r="BF314" s="54"/>
      <c r="BG314" s="54"/>
      <c r="BH314" s="54"/>
      <c r="BI314" s="54"/>
      <c r="BJ314" s="54"/>
    </row>
    <row r="315" spans="1:62" ht="15.75">
      <c r="A315" s="806"/>
      <c r="B315" s="67" t="s">
        <v>577</v>
      </c>
      <c r="C315" s="67" t="s">
        <v>33</v>
      </c>
      <c r="D315" s="369"/>
      <c r="E315" s="60" t="s">
        <v>637</v>
      </c>
      <c r="F315" s="463" t="e">
        <f t="shared" si="78"/>
        <v>#DIV/0!</v>
      </c>
      <c r="G315" s="60">
        <f t="shared" si="79"/>
        <v>0</v>
      </c>
      <c r="H315" s="49">
        <f t="shared" si="80"/>
        <v>0</v>
      </c>
      <c r="I315" s="49">
        <f t="shared" si="81"/>
        <v>0</v>
      </c>
      <c r="J315" s="51">
        <f t="shared" si="83"/>
        <v>0</v>
      </c>
      <c r="K315" s="52">
        <f t="shared" si="82"/>
        <v>0</v>
      </c>
      <c r="L315" s="812"/>
      <c r="M315" s="48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813"/>
      <c r="AD315" s="484"/>
      <c r="AE315" s="54"/>
      <c r="AF315" s="54"/>
      <c r="AG315" s="54"/>
      <c r="AH315" s="54"/>
      <c r="AI315" s="54"/>
      <c r="AJ315" s="54"/>
      <c r="AK315" s="54"/>
      <c r="AL315" s="54"/>
      <c r="AM315" s="54"/>
      <c r="AN315" s="54"/>
      <c r="AO315" s="54"/>
      <c r="AP315" s="54"/>
      <c r="AQ315" s="54"/>
      <c r="AR315" s="54"/>
      <c r="AS315" s="54"/>
      <c r="AT315" s="813"/>
      <c r="AU315" s="484"/>
      <c r="AV315" s="54"/>
      <c r="AW315" s="54"/>
      <c r="AX315" s="54"/>
      <c r="AY315" s="54"/>
      <c r="AZ315" s="54"/>
      <c r="BA315" s="54"/>
      <c r="BB315" s="54"/>
      <c r="BC315" s="54"/>
      <c r="BD315" s="54"/>
      <c r="BE315" s="54"/>
      <c r="BF315" s="54"/>
      <c r="BG315" s="54"/>
      <c r="BH315" s="54"/>
      <c r="BI315" s="54"/>
      <c r="BJ315" s="54"/>
    </row>
    <row r="316" spans="1:62" ht="16.5" thickBot="1">
      <c r="A316" s="175"/>
      <c r="B316" s="326" t="s">
        <v>223</v>
      </c>
      <c r="C316" s="326" t="s">
        <v>22</v>
      </c>
      <c r="D316" s="862"/>
      <c r="E316" s="60" t="s">
        <v>637</v>
      </c>
      <c r="F316" s="463" t="e">
        <f t="shared" si="78"/>
        <v>#DIV/0!</v>
      </c>
      <c r="G316" s="60">
        <f t="shared" si="79"/>
        <v>0</v>
      </c>
      <c r="H316" s="49">
        <f t="shared" si="80"/>
        <v>0</v>
      </c>
      <c r="I316" s="49">
        <f t="shared" si="81"/>
        <v>0</v>
      </c>
      <c r="J316" s="51">
        <f t="shared" si="83"/>
        <v>0</v>
      </c>
      <c r="K316" s="52">
        <f t="shared" si="82"/>
        <v>0</v>
      </c>
      <c r="L316" s="812"/>
      <c r="M316" s="48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813"/>
      <c r="AD316" s="484"/>
      <c r="AE316" s="54"/>
      <c r="AF316" s="54"/>
      <c r="AG316" s="54"/>
      <c r="AH316" s="54"/>
      <c r="AI316" s="54"/>
      <c r="AJ316" s="54"/>
      <c r="AK316" s="54"/>
      <c r="AL316" s="54"/>
      <c r="AM316" s="54"/>
      <c r="AN316" s="54"/>
      <c r="AO316" s="54"/>
      <c r="AP316" s="54"/>
      <c r="AQ316" s="54"/>
      <c r="AR316" s="54"/>
      <c r="AS316" s="54"/>
      <c r="AT316" s="813"/>
      <c r="AU316" s="484"/>
      <c r="AV316" s="54"/>
      <c r="AW316" s="54"/>
      <c r="AX316" s="54"/>
      <c r="AY316" s="54"/>
      <c r="AZ316" s="54"/>
      <c r="BA316" s="54"/>
      <c r="BB316" s="54"/>
      <c r="BC316" s="54"/>
      <c r="BD316" s="54"/>
      <c r="BE316" s="54"/>
      <c r="BF316" s="54"/>
      <c r="BG316" s="54"/>
      <c r="BH316" s="54"/>
      <c r="BI316" s="54"/>
      <c r="BJ316" s="54"/>
    </row>
    <row r="317" spans="1:62" ht="15.75">
      <c r="A317" s="1030"/>
      <c r="B317" s="1031" t="s">
        <v>262</v>
      </c>
      <c r="C317" s="1031" t="s">
        <v>74</v>
      </c>
      <c r="D317" s="1032"/>
      <c r="E317" s="60" t="s">
        <v>651</v>
      </c>
      <c r="F317" s="463">
        <f>J317/G317</f>
        <v>6</v>
      </c>
      <c r="G317" s="60">
        <f>COUNT(M317:AB317)</f>
        <v>1</v>
      </c>
      <c r="H317" s="49">
        <f>SUM(M317:AB317)</f>
        <v>2</v>
      </c>
      <c r="I317" s="49">
        <f>SUM(AD317:AT317)</f>
        <v>4</v>
      </c>
      <c r="J317" s="51">
        <f>SUM(H317:I317)</f>
        <v>6</v>
      </c>
      <c r="K317" s="52">
        <f>SUM(AU317:BJ317)</f>
        <v>0</v>
      </c>
      <c r="L317" s="812"/>
      <c r="M317" s="484"/>
      <c r="N317" s="54"/>
      <c r="O317" s="54"/>
      <c r="P317" s="54"/>
      <c r="Q317" s="54"/>
      <c r="R317" s="54"/>
      <c r="S317" s="54"/>
      <c r="T317" s="54"/>
      <c r="U317" s="54"/>
      <c r="V317" s="54">
        <v>2</v>
      </c>
      <c r="W317" s="54"/>
      <c r="X317" s="54"/>
      <c r="Y317" s="54"/>
      <c r="Z317" s="54"/>
      <c r="AA317" s="54"/>
      <c r="AB317" s="54"/>
      <c r="AC317" s="813"/>
      <c r="AD317" s="484"/>
      <c r="AE317" s="54"/>
      <c r="AF317" s="54"/>
      <c r="AG317" s="54"/>
      <c r="AH317" s="54"/>
      <c r="AI317" s="54"/>
      <c r="AJ317" s="54"/>
      <c r="AK317" s="54"/>
      <c r="AL317" s="54"/>
      <c r="AM317" s="54">
        <v>4</v>
      </c>
      <c r="AN317" s="54"/>
      <c r="AO317" s="54"/>
      <c r="AP317" s="54"/>
      <c r="AQ317" s="54"/>
      <c r="AR317" s="54"/>
      <c r="AS317" s="54"/>
      <c r="AT317" s="813"/>
      <c r="AU317" s="484"/>
      <c r="AV317" s="54"/>
      <c r="AW317" s="54"/>
      <c r="AX317" s="54"/>
      <c r="AY317" s="54"/>
      <c r="AZ317" s="54"/>
      <c r="BA317" s="54"/>
      <c r="BB317" s="54"/>
      <c r="BC317" s="54"/>
      <c r="BD317" s="54"/>
      <c r="BE317" s="54"/>
      <c r="BF317" s="54"/>
      <c r="BG317" s="54"/>
      <c r="BH317" s="54"/>
      <c r="BI317" s="54"/>
      <c r="BJ317" s="54"/>
    </row>
    <row r="318" spans="1:62" ht="15.75">
      <c r="A318" s="159"/>
      <c r="B318" s="852" t="s">
        <v>132</v>
      </c>
      <c r="C318" s="853" t="s">
        <v>21</v>
      </c>
      <c r="D318" s="854"/>
      <c r="E318" s="60" t="s">
        <v>651</v>
      </c>
      <c r="F318" s="463">
        <f>J318/G318</f>
        <v>4</v>
      </c>
      <c r="G318" s="60">
        <f>COUNT(M318:AB318)</f>
        <v>1</v>
      </c>
      <c r="H318" s="49">
        <f>SUM(M318:AB318)</f>
        <v>3</v>
      </c>
      <c r="I318" s="49">
        <f>SUM(AD318:AT318)</f>
        <v>1</v>
      </c>
      <c r="J318" s="51">
        <f>SUM(H318:I318)</f>
        <v>4</v>
      </c>
      <c r="K318" s="52">
        <f>SUM(AU318:BJ318)</f>
        <v>0</v>
      </c>
      <c r="L318" s="812"/>
      <c r="M318" s="484"/>
      <c r="N318" s="54"/>
      <c r="O318" s="54"/>
      <c r="P318" s="54"/>
      <c r="Q318" s="54"/>
      <c r="R318" s="54"/>
      <c r="S318" s="54"/>
      <c r="T318" s="54"/>
      <c r="U318" s="54"/>
      <c r="V318" s="54">
        <v>3</v>
      </c>
      <c r="W318" s="54"/>
      <c r="X318" s="54"/>
      <c r="Y318" s="54"/>
      <c r="Z318" s="54"/>
      <c r="AA318" s="54"/>
      <c r="AB318" s="54"/>
      <c r="AC318" s="813"/>
      <c r="AD318" s="484"/>
      <c r="AE318" s="54"/>
      <c r="AF318" s="54"/>
      <c r="AG318" s="54"/>
      <c r="AH318" s="54"/>
      <c r="AI318" s="54"/>
      <c r="AJ318" s="54"/>
      <c r="AK318" s="54"/>
      <c r="AL318" s="54"/>
      <c r="AM318" s="54">
        <v>1</v>
      </c>
      <c r="AN318" s="54"/>
      <c r="AO318" s="54"/>
      <c r="AP318" s="54"/>
      <c r="AQ318" s="54"/>
      <c r="AR318" s="54"/>
      <c r="AS318" s="54"/>
      <c r="AT318" s="813"/>
      <c r="AU318" s="484"/>
      <c r="AV318" s="54"/>
      <c r="AW318" s="54"/>
      <c r="AX318" s="54"/>
      <c r="AY318" s="54"/>
      <c r="AZ318" s="54"/>
      <c r="BA318" s="54"/>
      <c r="BB318" s="54"/>
      <c r="BC318" s="54"/>
      <c r="BD318" s="54"/>
      <c r="BE318" s="54"/>
      <c r="BF318" s="54"/>
      <c r="BG318" s="54"/>
      <c r="BH318" s="54"/>
      <c r="BI318" s="54"/>
      <c r="BJ318" s="54"/>
    </row>
    <row r="319" spans="1:62" ht="15.75">
      <c r="A319" s="159"/>
      <c r="B319" s="781" t="s">
        <v>387</v>
      </c>
      <c r="C319" s="782" t="s">
        <v>388</v>
      </c>
      <c r="D319" s="783"/>
      <c r="E319" s="60" t="s">
        <v>651</v>
      </c>
      <c r="F319" s="463">
        <f t="shared" si="78"/>
        <v>1</v>
      </c>
      <c r="G319" s="60">
        <f t="shared" si="79"/>
        <v>1</v>
      </c>
      <c r="H319" s="49">
        <f t="shared" si="80"/>
        <v>1</v>
      </c>
      <c r="I319" s="49">
        <f t="shared" si="81"/>
        <v>0</v>
      </c>
      <c r="J319" s="51">
        <f t="shared" si="83"/>
        <v>1</v>
      </c>
      <c r="K319" s="52">
        <f t="shared" si="82"/>
        <v>0</v>
      </c>
      <c r="L319" s="812"/>
      <c r="M319" s="484"/>
      <c r="N319" s="54"/>
      <c r="O319" s="54"/>
      <c r="P319" s="54"/>
      <c r="Q319" s="54"/>
      <c r="R319" s="54"/>
      <c r="S319" s="54"/>
      <c r="T319" s="54"/>
      <c r="U319" s="54">
        <v>1</v>
      </c>
      <c r="V319" s="54"/>
      <c r="W319" s="54"/>
      <c r="X319" s="54"/>
      <c r="Y319" s="54"/>
      <c r="Z319" s="54"/>
      <c r="AA319" s="54"/>
      <c r="AB319" s="54"/>
      <c r="AC319" s="813"/>
      <c r="AD319" s="484"/>
      <c r="AE319" s="54"/>
      <c r="AF319" s="54"/>
      <c r="AG319" s="54"/>
      <c r="AH319" s="54"/>
      <c r="AI319" s="54"/>
      <c r="AJ319" s="54"/>
      <c r="AK319" s="54"/>
      <c r="AL319" s="54">
        <v>0</v>
      </c>
      <c r="AM319" s="54"/>
      <c r="AN319" s="54"/>
      <c r="AO319" s="54"/>
      <c r="AP319" s="54"/>
      <c r="AQ319" s="54"/>
      <c r="AR319" s="54"/>
      <c r="AS319" s="54"/>
      <c r="AT319" s="813"/>
      <c r="AU319" s="484"/>
      <c r="AV319" s="54"/>
      <c r="AW319" s="54"/>
      <c r="AX319" s="54"/>
      <c r="AY319" s="54"/>
      <c r="AZ319" s="54"/>
      <c r="BA319" s="54"/>
      <c r="BB319" s="54"/>
      <c r="BC319" s="54"/>
      <c r="BD319" s="54"/>
      <c r="BE319" s="54"/>
      <c r="BF319" s="54"/>
      <c r="BG319" s="54"/>
      <c r="BH319" s="54"/>
      <c r="BI319" s="54"/>
      <c r="BJ319" s="54"/>
    </row>
    <row r="320" spans="1:62" ht="15.75">
      <c r="A320" s="159"/>
      <c r="B320" s="781" t="s">
        <v>586</v>
      </c>
      <c r="C320" s="782" t="s">
        <v>60</v>
      </c>
      <c r="D320" s="783"/>
      <c r="E320" s="60" t="s">
        <v>651</v>
      </c>
      <c r="F320" s="463">
        <f t="shared" si="78"/>
        <v>3</v>
      </c>
      <c r="G320" s="60">
        <f t="shared" si="79"/>
        <v>2</v>
      </c>
      <c r="H320" s="49">
        <f t="shared" si="80"/>
        <v>2</v>
      </c>
      <c r="I320" s="49">
        <f t="shared" si="81"/>
        <v>4</v>
      </c>
      <c r="J320" s="51">
        <f t="shared" si="83"/>
        <v>6</v>
      </c>
      <c r="K320" s="52">
        <f t="shared" si="82"/>
        <v>0</v>
      </c>
      <c r="L320" s="812"/>
      <c r="M320" s="484"/>
      <c r="N320" s="54"/>
      <c r="O320" s="54"/>
      <c r="P320" s="54"/>
      <c r="Q320" s="54"/>
      <c r="R320" s="54"/>
      <c r="S320" s="54"/>
      <c r="T320" s="54">
        <v>1</v>
      </c>
      <c r="U320" s="54">
        <v>1</v>
      </c>
      <c r="V320" s="54"/>
      <c r="W320" s="54"/>
      <c r="X320" s="54"/>
      <c r="Y320" s="54"/>
      <c r="Z320" s="54"/>
      <c r="AA320" s="54"/>
      <c r="AB320" s="54"/>
      <c r="AC320" s="813"/>
      <c r="AD320" s="484"/>
      <c r="AE320" s="54"/>
      <c r="AF320" s="54"/>
      <c r="AG320" s="54"/>
      <c r="AH320" s="54"/>
      <c r="AI320" s="54"/>
      <c r="AJ320" s="54"/>
      <c r="AK320" s="54">
        <v>2</v>
      </c>
      <c r="AL320" s="54">
        <v>2</v>
      </c>
      <c r="AM320" s="54"/>
      <c r="AN320" s="54"/>
      <c r="AO320" s="54"/>
      <c r="AP320" s="54"/>
      <c r="AQ320" s="54"/>
      <c r="AR320" s="54"/>
      <c r="AS320" s="54"/>
      <c r="AT320" s="813"/>
      <c r="AU320" s="484"/>
      <c r="AV320" s="54"/>
      <c r="AW320" s="54"/>
      <c r="AX320" s="54"/>
      <c r="AY320" s="54"/>
      <c r="AZ320" s="54"/>
      <c r="BA320" s="54"/>
      <c r="BB320" s="54"/>
      <c r="BC320" s="54"/>
      <c r="BD320" s="54"/>
      <c r="BE320" s="54"/>
      <c r="BF320" s="54"/>
      <c r="BG320" s="54"/>
      <c r="BH320" s="54"/>
      <c r="BI320" s="54"/>
      <c r="BJ320" s="54"/>
    </row>
    <row r="321" spans="1:62" ht="15.75">
      <c r="A321" s="159"/>
      <c r="B321" s="781" t="s">
        <v>565</v>
      </c>
      <c r="C321" s="782" t="s">
        <v>22</v>
      </c>
      <c r="D321" s="783"/>
      <c r="E321" s="60" t="s">
        <v>651</v>
      </c>
      <c r="F321" s="463">
        <f t="shared" si="78"/>
        <v>1.5</v>
      </c>
      <c r="G321" s="60">
        <f t="shared" si="79"/>
        <v>2</v>
      </c>
      <c r="H321" s="49">
        <f t="shared" si="80"/>
        <v>2</v>
      </c>
      <c r="I321" s="49">
        <f t="shared" si="81"/>
        <v>1</v>
      </c>
      <c r="J321" s="51">
        <f t="shared" si="83"/>
        <v>3</v>
      </c>
      <c r="K321" s="52">
        <f t="shared" si="82"/>
        <v>0</v>
      </c>
      <c r="L321" s="812"/>
      <c r="M321" s="484">
        <v>0</v>
      </c>
      <c r="N321" s="54"/>
      <c r="O321" s="54"/>
      <c r="P321" s="54"/>
      <c r="Q321" s="54">
        <v>2</v>
      </c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  <c r="AC321" s="813"/>
      <c r="AD321" s="484">
        <v>0</v>
      </c>
      <c r="AE321" s="54"/>
      <c r="AF321" s="54"/>
      <c r="AG321" s="54"/>
      <c r="AH321" s="54">
        <v>1</v>
      </c>
      <c r="AI321" s="54"/>
      <c r="AJ321" s="54"/>
      <c r="AK321" s="54"/>
      <c r="AL321" s="54"/>
      <c r="AM321" s="54"/>
      <c r="AN321" s="54"/>
      <c r="AO321" s="54"/>
      <c r="AP321" s="54"/>
      <c r="AQ321" s="54"/>
      <c r="AR321" s="54"/>
      <c r="AS321" s="54"/>
      <c r="AT321" s="813"/>
      <c r="AU321" s="484"/>
      <c r="AV321" s="54"/>
      <c r="AW321" s="54"/>
      <c r="AX321" s="54"/>
      <c r="AY321" s="54"/>
      <c r="AZ321" s="54"/>
      <c r="BA321" s="54"/>
      <c r="BB321" s="54"/>
      <c r="BC321" s="54"/>
      <c r="BD321" s="54"/>
      <c r="BE321" s="54"/>
      <c r="BF321" s="54"/>
      <c r="BG321" s="54"/>
      <c r="BH321" s="54"/>
      <c r="BI321" s="54"/>
      <c r="BJ321" s="54"/>
    </row>
    <row r="322" spans="1:62" ht="15.75">
      <c r="A322" s="159"/>
      <c r="B322" s="1012" t="s">
        <v>645</v>
      </c>
      <c r="C322" s="1013"/>
      <c r="D322" s="894"/>
      <c r="E322" s="60" t="s">
        <v>638</v>
      </c>
      <c r="F322" s="463">
        <f>J322/G322</f>
        <v>1</v>
      </c>
      <c r="G322" s="60">
        <f>COUNT(M322:AB322)</f>
        <v>1</v>
      </c>
      <c r="H322" s="49">
        <f>SUM(M322:AB322)</f>
        <v>1</v>
      </c>
      <c r="I322" s="49">
        <f>SUM(AD322:AT322)</f>
        <v>0</v>
      </c>
      <c r="J322" s="51">
        <f>SUM(H322:I322)</f>
        <v>1</v>
      </c>
      <c r="K322" s="52">
        <f>SUM(AU322:BJ322)</f>
        <v>0</v>
      </c>
      <c r="L322" s="812"/>
      <c r="M322" s="484"/>
      <c r="N322" s="54"/>
      <c r="O322" s="54"/>
      <c r="P322" s="54"/>
      <c r="Q322" s="54"/>
      <c r="R322" s="54"/>
      <c r="S322" s="54"/>
      <c r="T322" s="54">
        <v>1</v>
      </c>
      <c r="U322" s="54"/>
      <c r="V322" s="54"/>
      <c r="W322" s="54"/>
      <c r="X322" s="54"/>
      <c r="Y322" s="54"/>
      <c r="Z322" s="54"/>
      <c r="AA322" s="54"/>
      <c r="AB322" s="54"/>
      <c r="AC322" s="813"/>
      <c r="AD322" s="484"/>
      <c r="AE322" s="54"/>
      <c r="AF322" s="54"/>
      <c r="AG322" s="54"/>
      <c r="AH322" s="54"/>
      <c r="AI322" s="54"/>
      <c r="AJ322" s="54"/>
      <c r="AK322" s="54"/>
      <c r="AL322" s="54"/>
      <c r="AM322" s="54"/>
      <c r="AN322" s="54"/>
      <c r="AO322" s="54"/>
      <c r="AP322" s="54"/>
      <c r="AQ322" s="54"/>
      <c r="AR322" s="54"/>
      <c r="AS322" s="54"/>
      <c r="AT322" s="813"/>
      <c r="AU322" s="484"/>
      <c r="AV322" s="54"/>
      <c r="AW322" s="54"/>
      <c r="AX322" s="54"/>
      <c r="AY322" s="54"/>
      <c r="AZ322" s="54"/>
      <c r="BA322" s="54"/>
      <c r="BB322" s="54"/>
      <c r="BC322" s="54"/>
      <c r="BD322" s="54"/>
      <c r="BE322" s="54"/>
      <c r="BF322" s="54"/>
      <c r="BG322" s="54"/>
      <c r="BH322" s="54"/>
      <c r="BI322" s="54"/>
      <c r="BJ322" s="54"/>
    </row>
    <row r="323" spans="1:62" ht="15.75">
      <c r="A323" s="159"/>
      <c r="B323" s="362" t="s">
        <v>63</v>
      </c>
      <c r="C323" s="362" t="s">
        <v>61</v>
      </c>
      <c r="D323" s="894"/>
      <c r="E323" s="60" t="s">
        <v>638</v>
      </c>
      <c r="F323" s="463">
        <f>J323/G323</f>
        <v>8</v>
      </c>
      <c r="G323" s="60">
        <f>COUNT(M323:AB323)</f>
        <v>1</v>
      </c>
      <c r="H323" s="49">
        <f>SUM(M323:AB323)</f>
        <v>8</v>
      </c>
      <c r="I323" s="49">
        <f>SUM(AD323:AT323)</f>
        <v>0</v>
      </c>
      <c r="J323" s="51">
        <f>SUM(H323:I323)</f>
        <v>8</v>
      </c>
      <c r="K323" s="52">
        <f>SUM(AU323:BJ323)</f>
        <v>0</v>
      </c>
      <c r="L323" s="812"/>
      <c r="M323" s="484"/>
      <c r="N323" s="54"/>
      <c r="O323" s="54"/>
      <c r="P323" s="54"/>
      <c r="Q323" s="54"/>
      <c r="R323" s="54"/>
      <c r="S323" s="54"/>
      <c r="T323" s="54"/>
      <c r="U323" s="54"/>
      <c r="V323" s="54">
        <v>8</v>
      </c>
      <c r="W323" s="54"/>
      <c r="X323" s="54"/>
      <c r="Y323" s="54"/>
      <c r="Z323" s="54"/>
      <c r="AA323" s="54"/>
      <c r="AB323" s="54"/>
      <c r="AC323" s="813"/>
      <c r="AD323" s="484"/>
      <c r="AE323" s="54"/>
      <c r="AF323" s="54"/>
      <c r="AG323" s="54"/>
      <c r="AH323" s="54"/>
      <c r="AI323" s="54"/>
      <c r="AJ323" s="54"/>
      <c r="AK323" s="54"/>
      <c r="AL323" s="54"/>
      <c r="AM323" s="54"/>
      <c r="AN323" s="54"/>
      <c r="AO323" s="54"/>
      <c r="AP323" s="54"/>
      <c r="AQ323" s="54"/>
      <c r="AR323" s="54"/>
      <c r="AS323" s="54"/>
      <c r="AT323" s="813"/>
      <c r="AU323" s="484"/>
      <c r="AV323" s="54"/>
      <c r="AW323" s="54"/>
      <c r="AX323" s="54"/>
      <c r="AY323" s="54"/>
      <c r="AZ323" s="54"/>
      <c r="BA323" s="54"/>
      <c r="BB323" s="54"/>
      <c r="BC323" s="54"/>
      <c r="BD323" s="54"/>
      <c r="BE323" s="54"/>
      <c r="BF323" s="54"/>
      <c r="BG323" s="54"/>
      <c r="BH323" s="54"/>
      <c r="BI323" s="54"/>
      <c r="BJ323" s="54"/>
    </row>
    <row r="324" spans="1:62" ht="15.75">
      <c r="A324" s="159"/>
      <c r="B324" s="1014" t="s">
        <v>131</v>
      </c>
      <c r="C324" s="1014" t="s">
        <v>51</v>
      </c>
      <c r="D324" s="894"/>
      <c r="E324" s="60" t="s">
        <v>638</v>
      </c>
      <c r="F324" s="463">
        <f>J324/G324</f>
        <v>8</v>
      </c>
      <c r="G324" s="60">
        <f>COUNT(M324:AB324)</f>
        <v>1</v>
      </c>
      <c r="H324" s="49">
        <f>SUM(M324:AB324)</f>
        <v>8</v>
      </c>
      <c r="I324" s="49">
        <f>SUM(AD324:AT324)</f>
        <v>0</v>
      </c>
      <c r="J324" s="51">
        <f>SUM(H324:I324)</f>
        <v>8</v>
      </c>
      <c r="K324" s="52">
        <f>SUM(AU324:BJ324)</f>
        <v>0</v>
      </c>
      <c r="L324" s="812"/>
      <c r="M324" s="484"/>
      <c r="N324" s="54"/>
      <c r="O324" s="54"/>
      <c r="P324" s="54"/>
      <c r="Q324" s="54"/>
      <c r="R324" s="54"/>
      <c r="S324" s="54"/>
      <c r="T324" s="54">
        <v>8</v>
      </c>
      <c r="U324" s="54"/>
      <c r="V324" s="54"/>
      <c r="W324" s="54"/>
      <c r="X324" s="54"/>
      <c r="Y324" s="54"/>
      <c r="Z324" s="54"/>
      <c r="AA324" s="54"/>
      <c r="AB324" s="54"/>
      <c r="AC324" s="813"/>
      <c r="AD324" s="484"/>
      <c r="AE324" s="54"/>
      <c r="AF324" s="54"/>
      <c r="AG324" s="54"/>
      <c r="AH324" s="54"/>
      <c r="AI324" s="54"/>
      <c r="AJ324" s="54"/>
      <c r="AK324" s="54"/>
      <c r="AL324" s="54"/>
      <c r="AM324" s="54"/>
      <c r="AN324" s="54"/>
      <c r="AO324" s="54"/>
      <c r="AP324" s="54"/>
      <c r="AQ324" s="54"/>
      <c r="AR324" s="54"/>
      <c r="AS324" s="54"/>
      <c r="AT324" s="813"/>
      <c r="AU324" s="484"/>
      <c r="AV324" s="54"/>
      <c r="AW324" s="54"/>
      <c r="AX324" s="54"/>
      <c r="AY324" s="54"/>
      <c r="AZ324" s="54"/>
      <c r="BA324" s="54"/>
      <c r="BB324" s="54"/>
      <c r="BC324" s="54"/>
      <c r="BD324" s="54"/>
      <c r="BE324" s="54"/>
      <c r="BF324" s="54"/>
      <c r="BG324" s="54"/>
      <c r="BH324" s="54"/>
      <c r="BI324" s="54"/>
      <c r="BJ324" s="54"/>
    </row>
    <row r="325" spans="1:62" ht="15.75">
      <c r="A325" s="159"/>
      <c r="B325" s="1015" t="s">
        <v>102</v>
      </c>
      <c r="C325" s="1015" t="s">
        <v>70</v>
      </c>
      <c r="D325" s="894"/>
      <c r="E325" s="60" t="s">
        <v>638</v>
      </c>
      <c r="F325" s="463">
        <f>J325/G325</f>
        <v>12</v>
      </c>
      <c r="G325" s="60">
        <f>COUNT(M325:AB325)</f>
        <v>1</v>
      </c>
      <c r="H325" s="49">
        <f>SUM(M325:AB325)</f>
        <v>12</v>
      </c>
      <c r="I325" s="49">
        <f>SUM(AD325:AT325)</f>
        <v>0</v>
      </c>
      <c r="J325" s="51">
        <f>SUM(H325:I325)</f>
        <v>12</v>
      </c>
      <c r="K325" s="52">
        <f>SUM(AU325:BJ325)</f>
        <v>0</v>
      </c>
      <c r="L325" s="812"/>
      <c r="M325" s="484"/>
      <c r="N325" s="54"/>
      <c r="O325" s="54"/>
      <c r="P325" s="54"/>
      <c r="Q325" s="54"/>
      <c r="R325" s="54"/>
      <c r="S325" s="54"/>
      <c r="T325" s="54"/>
      <c r="U325" s="54">
        <v>12</v>
      </c>
      <c r="V325" s="54"/>
      <c r="W325" s="54"/>
      <c r="X325" s="54"/>
      <c r="Y325" s="54"/>
      <c r="Z325" s="54"/>
      <c r="AA325" s="54"/>
      <c r="AB325" s="54"/>
      <c r="AC325" s="813"/>
      <c r="AD325" s="484"/>
      <c r="AE325" s="54"/>
      <c r="AF325" s="54"/>
      <c r="AG325" s="54"/>
      <c r="AH325" s="54"/>
      <c r="AI325" s="54"/>
      <c r="AJ325" s="54"/>
      <c r="AK325" s="54"/>
      <c r="AL325" s="54"/>
      <c r="AM325" s="54"/>
      <c r="AN325" s="54"/>
      <c r="AO325" s="54"/>
      <c r="AP325" s="54"/>
      <c r="AQ325" s="54"/>
      <c r="AR325" s="54"/>
      <c r="AS325" s="54"/>
      <c r="AT325" s="813"/>
      <c r="AU325" s="484"/>
      <c r="AV325" s="54"/>
      <c r="AW325" s="54"/>
      <c r="AX325" s="54"/>
      <c r="AY325" s="54"/>
      <c r="AZ325" s="54"/>
      <c r="BA325" s="54"/>
      <c r="BB325" s="54"/>
      <c r="BC325" s="54"/>
      <c r="BD325" s="54"/>
      <c r="BE325" s="54"/>
      <c r="BF325" s="54"/>
      <c r="BG325" s="54"/>
      <c r="BH325" s="54"/>
      <c r="BI325" s="54"/>
      <c r="BJ325" s="54"/>
    </row>
    <row r="326" spans="1:62" ht="15.75">
      <c r="A326" s="159"/>
      <c r="B326" s="364" t="s">
        <v>652</v>
      </c>
      <c r="C326" s="364" t="s">
        <v>17</v>
      </c>
      <c r="D326" s="361"/>
      <c r="E326" s="60" t="s">
        <v>638</v>
      </c>
      <c r="F326" s="463">
        <f t="shared" si="78"/>
        <v>12.8</v>
      </c>
      <c r="G326" s="60">
        <f t="shared" si="79"/>
        <v>5</v>
      </c>
      <c r="H326" s="49">
        <f t="shared" si="80"/>
        <v>64</v>
      </c>
      <c r="I326" s="49">
        <f t="shared" si="81"/>
        <v>0</v>
      </c>
      <c r="J326" s="51">
        <f t="shared" si="83"/>
        <v>64</v>
      </c>
      <c r="K326" s="52">
        <f t="shared" si="82"/>
        <v>0</v>
      </c>
      <c r="L326" s="812"/>
      <c r="M326" s="484"/>
      <c r="N326" s="54"/>
      <c r="O326" s="54">
        <v>10</v>
      </c>
      <c r="P326" s="54">
        <v>17</v>
      </c>
      <c r="Q326" s="54">
        <v>16</v>
      </c>
      <c r="R326" s="54">
        <v>12</v>
      </c>
      <c r="S326" s="54">
        <v>9</v>
      </c>
      <c r="T326" s="54"/>
      <c r="U326" s="54"/>
      <c r="V326" s="54"/>
      <c r="W326" s="54"/>
      <c r="X326" s="54"/>
      <c r="Y326" s="54"/>
      <c r="Z326" s="54"/>
      <c r="AA326" s="54"/>
      <c r="AB326" s="54"/>
      <c r="AC326" s="813"/>
      <c r="AD326" s="484"/>
      <c r="AE326" s="54"/>
      <c r="AF326" s="54"/>
      <c r="AG326" s="54"/>
      <c r="AH326" s="54"/>
      <c r="AI326" s="54"/>
      <c r="AJ326" s="54"/>
      <c r="AK326" s="54"/>
      <c r="AL326" s="54"/>
      <c r="AM326" s="54"/>
      <c r="AN326" s="54"/>
      <c r="AO326" s="54"/>
      <c r="AP326" s="54"/>
      <c r="AQ326" s="54"/>
      <c r="AR326" s="54"/>
      <c r="AS326" s="54"/>
      <c r="AT326" s="813"/>
      <c r="AU326" s="484"/>
      <c r="AV326" s="54"/>
      <c r="AW326" s="54"/>
      <c r="AX326" s="54"/>
      <c r="AY326" s="54"/>
      <c r="AZ326" s="54"/>
      <c r="BA326" s="54"/>
      <c r="BB326" s="54"/>
      <c r="BC326" s="54"/>
      <c r="BD326" s="54"/>
      <c r="BE326" s="54"/>
      <c r="BF326" s="54"/>
      <c r="BG326" s="54"/>
      <c r="BH326" s="54"/>
      <c r="BI326" s="54"/>
      <c r="BJ326" s="54"/>
    </row>
    <row r="327" spans="1:62" ht="15.75">
      <c r="A327" s="151"/>
      <c r="B327" s="808" t="s">
        <v>460</v>
      </c>
      <c r="C327" s="809" t="s">
        <v>17</v>
      </c>
      <c r="D327" s="810">
        <v>551210</v>
      </c>
      <c r="E327" s="57" t="s">
        <v>638</v>
      </c>
      <c r="F327" s="50">
        <f t="shared" si="78"/>
        <v>6</v>
      </c>
      <c r="G327" s="60">
        <f t="shared" si="79"/>
        <v>1</v>
      </c>
      <c r="H327" s="49">
        <f t="shared" si="80"/>
        <v>6</v>
      </c>
      <c r="I327" s="49">
        <f t="shared" si="81"/>
        <v>0</v>
      </c>
      <c r="J327" s="51">
        <f t="shared" si="83"/>
        <v>6</v>
      </c>
      <c r="K327" s="52">
        <f t="shared" si="82"/>
        <v>0</v>
      </c>
      <c r="L327" s="812"/>
      <c r="M327" s="484"/>
      <c r="N327" s="54">
        <v>6</v>
      </c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  <c r="AB327" s="54"/>
      <c r="AC327" s="813"/>
      <c r="AD327" s="484"/>
      <c r="AE327" s="54"/>
      <c r="AF327" s="54"/>
      <c r="AG327" s="54"/>
      <c r="AH327" s="54"/>
      <c r="AI327" s="54"/>
      <c r="AJ327" s="54"/>
      <c r="AK327" s="54"/>
      <c r="AL327" s="54"/>
      <c r="AM327" s="54"/>
      <c r="AN327" s="54"/>
      <c r="AO327" s="54"/>
      <c r="AP327" s="54"/>
      <c r="AQ327" s="54"/>
      <c r="AR327" s="54"/>
      <c r="AS327" s="54"/>
      <c r="AT327" s="813"/>
      <c r="AU327" s="484"/>
      <c r="AV327" s="54"/>
      <c r="AW327" s="54"/>
      <c r="AX327" s="54"/>
      <c r="AY327" s="54"/>
      <c r="AZ327" s="54"/>
      <c r="BA327" s="54"/>
      <c r="BB327" s="54"/>
      <c r="BC327" s="54"/>
      <c r="BD327" s="54"/>
      <c r="BE327" s="54"/>
      <c r="BF327" s="54"/>
      <c r="BG327" s="54"/>
      <c r="BH327" s="54"/>
      <c r="BI327" s="54"/>
      <c r="BJ327" s="54"/>
    </row>
    <row r="328" spans="1:62" ht="16.5" thickBot="1">
      <c r="A328" s="153"/>
      <c r="B328" s="362" t="s">
        <v>458</v>
      </c>
      <c r="C328" s="362" t="s">
        <v>379</v>
      </c>
      <c r="D328" s="362"/>
      <c r="E328" s="57" t="s">
        <v>638</v>
      </c>
      <c r="F328" s="50">
        <f t="shared" si="78"/>
        <v>12</v>
      </c>
      <c r="G328" s="60">
        <f t="shared" si="79"/>
        <v>1</v>
      </c>
      <c r="H328" s="49">
        <f t="shared" si="80"/>
        <v>12</v>
      </c>
      <c r="I328" s="49">
        <f t="shared" si="81"/>
        <v>0</v>
      </c>
      <c r="J328" s="51">
        <f t="shared" si="83"/>
        <v>12</v>
      </c>
      <c r="K328" s="52">
        <f t="shared" si="82"/>
        <v>0</v>
      </c>
      <c r="L328" s="812"/>
      <c r="M328" s="484">
        <v>12</v>
      </c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  <c r="AC328" s="813"/>
      <c r="AD328" s="484"/>
      <c r="AE328" s="54"/>
      <c r="AF328" s="54"/>
      <c r="AG328" s="54"/>
      <c r="AH328" s="54"/>
      <c r="AI328" s="54"/>
      <c r="AJ328" s="54"/>
      <c r="AK328" s="54"/>
      <c r="AL328" s="54"/>
      <c r="AM328" s="54"/>
      <c r="AN328" s="54"/>
      <c r="AO328" s="54"/>
      <c r="AP328" s="54"/>
      <c r="AQ328" s="54"/>
      <c r="AR328" s="54"/>
      <c r="AS328" s="54"/>
      <c r="AT328" s="813"/>
      <c r="AU328" s="484"/>
      <c r="AV328" s="54"/>
      <c r="AW328" s="54"/>
      <c r="AX328" s="54"/>
      <c r="AY328" s="54"/>
      <c r="AZ328" s="54"/>
      <c r="BA328" s="54"/>
      <c r="BB328" s="54"/>
      <c r="BC328" s="54"/>
      <c r="BD328" s="54"/>
      <c r="BE328" s="54"/>
      <c r="BF328" s="54"/>
      <c r="BG328" s="54"/>
      <c r="BH328" s="54"/>
      <c r="BI328" s="54"/>
      <c r="BJ328" s="54"/>
    </row>
    <row r="329" spans="1:62" ht="16.5" thickBot="1">
      <c r="A329" s="152"/>
      <c r="B329" s="165"/>
      <c r="C329" s="165"/>
      <c r="D329" s="100"/>
      <c r="E329" s="44" t="s">
        <v>642</v>
      </c>
      <c r="F329" s="141"/>
      <c r="G329" s="464">
        <f t="shared" si="79"/>
        <v>10</v>
      </c>
      <c r="H329" s="147">
        <f t="shared" si="80"/>
        <v>18</v>
      </c>
      <c r="I329" s="44"/>
      <c r="J329" s="142"/>
      <c r="K329" s="143"/>
      <c r="L329" s="812"/>
      <c r="M329" s="144">
        <v>0</v>
      </c>
      <c r="N329" s="145">
        <v>0</v>
      </c>
      <c r="O329" s="146">
        <v>2</v>
      </c>
      <c r="P329" s="462">
        <v>2</v>
      </c>
      <c r="Q329" s="146">
        <v>0</v>
      </c>
      <c r="R329" s="146">
        <v>4</v>
      </c>
      <c r="S329" s="145">
        <v>2</v>
      </c>
      <c r="T329" s="145">
        <v>4</v>
      </c>
      <c r="U329" s="475">
        <v>2</v>
      </c>
      <c r="V329" s="145">
        <v>2</v>
      </c>
      <c r="W329" s="145"/>
      <c r="X329" s="145"/>
      <c r="Y329" s="145"/>
      <c r="Z329" s="145"/>
      <c r="AA329" s="475"/>
      <c r="AB329" s="475"/>
      <c r="AC329" s="813"/>
      <c r="AD329" s="484"/>
      <c r="AE329" s="54"/>
      <c r="AF329" s="54"/>
      <c r="AG329" s="54"/>
      <c r="AH329" s="54"/>
      <c r="AI329" s="54"/>
      <c r="AJ329" s="54"/>
      <c r="AK329" s="54"/>
      <c r="AL329" s="54"/>
      <c r="AM329" s="54"/>
      <c r="AN329" s="54"/>
      <c r="AO329" s="54"/>
      <c r="AP329" s="54"/>
      <c r="AQ329" s="54"/>
      <c r="AR329" s="54"/>
      <c r="AS329" s="54"/>
      <c r="AT329" s="813"/>
      <c r="AU329" s="484"/>
      <c r="AV329" s="54"/>
      <c r="AW329" s="54"/>
      <c r="AX329" s="54"/>
      <c r="AY329" s="54"/>
      <c r="AZ329" s="54"/>
      <c r="BA329" s="54"/>
      <c r="BB329" s="54"/>
      <c r="BC329" s="54"/>
      <c r="BD329" s="54"/>
      <c r="BE329" s="54"/>
      <c r="BF329" s="54"/>
      <c r="BG329" s="54"/>
      <c r="BH329" s="54"/>
      <c r="BI329" s="54"/>
      <c r="BJ329" s="54"/>
    </row>
    <row r="331" spans="1:62" ht="15.75">
      <c r="A331" s="149" t="s">
        <v>178</v>
      </c>
      <c r="B331" s="40"/>
      <c r="C331" s="40"/>
      <c r="D331" s="41"/>
      <c r="E331" s="42"/>
      <c r="F331" s="43"/>
      <c r="G331" s="40"/>
      <c r="H331" s="40"/>
      <c r="I331" s="40"/>
      <c r="J331" s="40"/>
      <c r="K331" s="40"/>
      <c r="L331" s="40"/>
      <c r="M331" s="40"/>
      <c r="N331" s="40"/>
      <c r="O331" s="40"/>
      <c r="P331" s="40" t="s">
        <v>7</v>
      </c>
      <c r="Q331" s="40" t="s">
        <v>81</v>
      </c>
      <c r="R331" s="40" t="s">
        <v>82</v>
      </c>
      <c r="S331" s="40" t="s">
        <v>83</v>
      </c>
      <c r="T331" s="40"/>
      <c r="U331" s="40"/>
      <c r="V331" s="40"/>
      <c r="W331" s="40"/>
      <c r="X331" s="40"/>
      <c r="Y331" s="40"/>
      <c r="Z331" s="40"/>
      <c r="AA331" s="40"/>
      <c r="AB331" s="483"/>
      <c r="AC331" s="812"/>
      <c r="AD331" s="42"/>
      <c r="AE331" s="42"/>
      <c r="AF331" s="42"/>
      <c r="AG331" s="42"/>
      <c r="AH331" s="42"/>
      <c r="AI331" s="42" t="s">
        <v>11</v>
      </c>
      <c r="AJ331" s="42" t="s">
        <v>84</v>
      </c>
      <c r="AK331" s="42" t="s">
        <v>85</v>
      </c>
      <c r="AL331" s="42" t="s">
        <v>84</v>
      </c>
      <c r="AM331" s="42" t="s">
        <v>86</v>
      </c>
      <c r="AN331" s="44" t="s">
        <v>87</v>
      </c>
      <c r="AO331" s="44" t="s">
        <v>88</v>
      </c>
      <c r="AP331" s="44" t="s">
        <v>89</v>
      </c>
      <c r="AQ331" s="44" t="s">
        <v>87</v>
      </c>
      <c r="AR331" s="44"/>
      <c r="AS331" s="44"/>
      <c r="AT331" s="813"/>
      <c r="AU331" s="40"/>
      <c r="AV331" s="40"/>
      <c r="AW331" s="40" t="s">
        <v>90</v>
      </c>
      <c r="AX331" s="40" t="s">
        <v>91</v>
      </c>
      <c r="AY331" s="40" t="s">
        <v>87</v>
      </c>
      <c r="AZ331" s="40" t="s">
        <v>84</v>
      </c>
      <c r="BA331" s="40" t="s">
        <v>86</v>
      </c>
      <c r="BB331" s="40" t="s">
        <v>83</v>
      </c>
      <c r="BC331" s="40"/>
      <c r="BD331" s="40"/>
      <c r="BE331" s="40"/>
      <c r="BF331" s="40"/>
      <c r="BG331" s="40"/>
      <c r="BH331" s="40"/>
      <c r="BI331" s="40"/>
      <c r="BJ331" s="40"/>
    </row>
    <row r="332" spans="1:62" ht="15">
      <c r="A332" s="150"/>
      <c r="B332" s="58" t="s">
        <v>38</v>
      </c>
      <c r="C332" s="58" t="s">
        <v>39</v>
      </c>
      <c r="D332" s="59" t="s">
        <v>92</v>
      </c>
      <c r="E332" s="45" t="s">
        <v>93</v>
      </c>
      <c r="F332" s="46" t="s">
        <v>100</v>
      </c>
      <c r="G332" s="45" t="s">
        <v>94</v>
      </c>
      <c r="H332" s="45" t="s">
        <v>95</v>
      </c>
      <c r="I332" s="45" t="s">
        <v>96</v>
      </c>
      <c r="J332" s="45" t="s">
        <v>105</v>
      </c>
      <c r="K332" s="47" t="s">
        <v>97</v>
      </c>
      <c r="L332" s="814"/>
      <c r="M332" s="815">
        <v>1</v>
      </c>
      <c r="N332" s="816">
        <v>2</v>
      </c>
      <c r="O332" s="816">
        <v>3</v>
      </c>
      <c r="P332" s="816">
        <v>4</v>
      </c>
      <c r="Q332" s="816">
        <v>5</v>
      </c>
      <c r="R332" s="816">
        <v>6</v>
      </c>
      <c r="S332" s="816">
        <v>7</v>
      </c>
      <c r="T332" s="816">
        <v>8</v>
      </c>
      <c r="U332" s="816">
        <v>9</v>
      </c>
      <c r="V332" s="816">
        <v>10</v>
      </c>
      <c r="W332" s="816">
        <v>11</v>
      </c>
      <c r="X332" s="816">
        <v>12</v>
      </c>
      <c r="Y332" s="816">
        <v>13</v>
      </c>
      <c r="Z332" s="816">
        <v>14</v>
      </c>
      <c r="AA332" s="816">
        <v>15</v>
      </c>
      <c r="AB332" s="816">
        <v>16</v>
      </c>
      <c r="AC332" s="817"/>
      <c r="AD332" s="815">
        <v>1</v>
      </c>
      <c r="AE332" s="816">
        <v>2</v>
      </c>
      <c r="AF332" s="816">
        <v>3</v>
      </c>
      <c r="AG332" s="816">
        <v>4</v>
      </c>
      <c r="AH332" s="816">
        <v>5</v>
      </c>
      <c r="AI332" s="816">
        <v>6</v>
      </c>
      <c r="AJ332" s="816">
        <v>7</v>
      </c>
      <c r="AK332" s="816">
        <v>8</v>
      </c>
      <c r="AL332" s="816">
        <v>9</v>
      </c>
      <c r="AM332" s="816">
        <v>10</v>
      </c>
      <c r="AN332" s="816">
        <v>11</v>
      </c>
      <c r="AO332" s="816">
        <v>12</v>
      </c>
      <c r="AP332" s="816">
        <v>13</v>
      </c>
      <c r="AQ332" s="816">
        <v>14</v>
      </c>
      <c r="AR332" s="816">
        <v>15</v>
      </c>
      <c r="AS332" s="816">
        <v>16</v>
      </c>
      <c r="AT332" s="818"/>
      <c r="AU332" s="815">
        <v>1</v>
      </c>
      <c r="AV332" s="816">
        <v>2</v>
      </c>
      <c r="AW332" s="816">
        <v>3</v>
      </c>
      <c r="AX332" s="816">
        <v>4</v>
      </c>
      <c r="AY332" s="816">
        <v>5</v>
      </c>
      <c r="AZ332" s="816">
        <v>6</v>
      </c>
      <c r="BA332" s="816">
        <v>7</v>
      </c>
      <c r="BB332" s="816">
        <v>8</v>
      </c>
      <c r="BC332" s="816">
        <v>9</v>
      </c>
      <c r="BD332" s="816">
        <v>10</v>
      </c>
      <c r="BE332" s="816">
        <v>11</v>
      </c>
      <c r="BF332" s="816">
        <v>12</v>
      </c>
      <c r="BG332" s="816">
        <v>13</v>
      </c>
      <c r="BH332" s="816">
        <v>14</v>
      </c>
      <c r="BI332" s="816">
        <v>15</v>
      </c>
      <c r="BJ332" s="816">
        <v>16</v>
      </c>
    </row>
    <row r="333" spans="1:62" ht="15.75">
      <c r="A333" s="408">
        <v>20</v>
      </c>
      <c r="B333" s="138" t="s">
        <v>146</v>
      </c>
      <c r="C333" s="138" t="s">
        <v>16</v>
      </c>
      <c r="D333" s="124">
        <v>900517</v>
      </c>
      <c r="E333" s="60" t="s">
        <v>643</v>
      </c>
      <c r="F333" s="50">
        <f aca="true" t="shared" si="84" ref="F333:F353">J333/G333</f>
        <v>3.909090909090909</v>
      </c>
      <c r="G333" s="49">
        <f aca="true" t="shared" si="85" ref="G333:G352">COUNT(M333:AB333)</f>
        <v>11</v>
      </c>
      <c r="H333" s="49">
        <f aca="true" t="shared" si="86" ref="H333:H352">SUM(M333:AB333)</f>
        <v>26</v>
      </c>
      <c r="I333" s="49">
        <f aca="true" t="shared" si="87" ref="I333:I352">SUM(AD333:AT333)</f>
        <v>17</v>
      </c>
      <c r="J333" s="51">
        <f>SUM(H333:I333)</f>
        <v>43</v>
      </c>
      <c r="K333" s="52">
        <f aca="true" t="shared" si="88" ref="K333:K352">SUM(AU333:BJ333)</f>
        <v>0</v>
      </c>
      <c r="L333" s="812"/>
      <c r="M333" s="484">
        <v>4</v>
      </c>
      <c r="N333" s="54">
        <v>5</v>
      </c>
      <c r="O333" s="54">
        <v>2</v>
      </c>
      <c r="P333" s="54">
        <v>0</v>
      </c>
      <c r="Q333" s="54">
        <v>3</v>
      </c>
      <c r="R333" s="54">
        <v>1</v>
      </c>
      <c r="S333" s="54">
        <v>2</v>
      </c>
      <c r="T333" s="54">
        <v>3</v>
      </c>
      <c r="U333" s="54">
        <v>1</v>
      </c>
      <c r="V333" s="54">
        <v>3</v>
      </c>
      <c r="W333" s="54">
        <v>2</v>
      </c>
      <c r="X333" s="54"/>
      <c r="Y333" s="54"/>
      <c r="Z333" s="54"/>
      <c r="AA333" s="54"/>
      <c r="AB333" s="54"/>
      <c r="AC333" s="813"/>
      <c r="AD333" s="484">
        <v>6</v>
      </c>
      <c r="AE333" s="54">
        <v>1</v>
      </c>
      <c r="AF333" s="54">
        <v>0</v>
      </c>
      <c r="AG333" s="54">
        <v>3</v>
      </c>
      <c r="AH333" s="54">
        <v>0</v>
      </c>
      <c r="AI333" s="54">
        <v>2</v>
      </c>
      <c r="AJ333" s="54">
        <v>1</v>
      </c>
      <c r="AK333" s="54">
        <v>2</v>
      </c>
      <c r="AL333" s="54">
        <v>0</v>
      </c>
      <c r="AM333" s="54">
        <v>2</v>
      </c>
      <c r="AN333" s="54">
        <v>0</v>
      </c>
      <c r="AO333" s="54"/>
      <c r="AP333" s="54"/>
      <c r="AQ333" s="54"/>
      <c r="AR333" s="54"/>
      <c r="AS333" s="54"/>
      <c r="AT333" s="813"/>
      <c r="AU333" s="484"/>
      <c r="AV333" s="54"/>
      <c r="AW333" s="54"/>
      <c r="AX333" s="54"/>
      <c r="AY333" s="54"/>
      <c r="AZ333" s="54"/>
      <c r="BA333" s="54"/>
      <c r="BB333" s="54"/>
      <c r="BC333" s="54"/>
      <c r="BD333" s="54"/>
      <c r="BE333" s="54"/>
      <c r="BF333" s="54"/>
      <c r="BG333" s="54"/>
      <c r="BH333" s="54"/>
      <c r="BI333" s="54"/>
      <c r="BJ333" s="54"/>
    </row>
    <row r="334" spans="1:62" ht="15.75">
      <c r="A334" s="410"/>
      <c r="B334" s="138" t="s">
        <v>222</v>
      </c>
      <c r="C334" s="138" t="s">
        <v>17</v>
      </c>
      <c r="D334" s="137">
        <v>920602</v>
      </c>
      <c r="E334" s="60" t="s">
        <v>643</v>
      </c>
      <c r="F334" s="50">
        <f t="shared" si="84"/>
        <v>0.3333333333333333</v>
      </c>
      <c r="G334" s="49">
        <f t="shared" si="85"/>
        <v>9</v>
      </c>
      <c r="H334" s="49">
        <f t="shared" si="86"/>
        <v>1</v>
      </c>
      <c r="I334" s="49">
        <f t="shared" si="87"/>
        <v>2</v>
      </c>
      <c r="J334" s="51">
        <f aca="true" t="shared" si="89" ref="J334:J353">SUM(H334:I334)</f>
        <v>3</v>
      </c>
      <c r="K334" s="52">
        <f t="shared" si="88"/>
        <v>0</v>
      </c>
      <c r="L334" s="812"/>
      <c r="M334" s="484">
        <v>0</v>
      </c>
      <c r="N334" s="54">
        <v>0</v>
      </c>
      <c r="O334" s="54">
        <v>0</v>
      </c>
      <c r="P334" s="54"/>
      <c r="Q334" s="54">
        <v>0</v>
      </c>
      <c r="R334" s="54">
        <v>1</v>
      </c>
      <c r="S334" s="54"/>
      <c r="T334" s="54">
        <v>0</v>
      </c>
      <c r="U334" s="54">
        <v>0</v>
      </c>
      <c r="V334" s="54">
        <v>0</v>
      </c>
      <c r="W334" s="54">
        <v>0</v>
      </c>
      <c r="X334" s="54"/>
      <c r="Y334" s="54"/>
      <c r="Z334" s="54"/>
      <c r="AA334" s="54"/>
      <c r="AB334" s="54"/>
      <c r="AC334" s="813"/>
      <c r="AD334" s="484">
        <v>0</v>
      </c>
      <c r="AE334" s="54">
        <v>0</v>
      </c>
      <c r="AF334" s="54">
        <v>1</v>
      </c>
      <c r="AG334" s="54"/>
      <c r="AH334" s="54">
        <v>0</v>
      </c>
      <c r="AI334" s="54">
        <v>0</v>
      </c>
      <c r="AJ334" s="54"/>
      <c r="AK334" s="54">
        <v>1</v>
      </c>
      <c r="AL334" s="54"/>
      <c r="AM334" s="54">
        <v>0</v>
      </c>
      <c r="AN334" s="54">
        <v>0</v>
      </c>
      <c r="AO334" s="54"/>
      <c r="AP334" s="54"/>
      <c r="AQ334" s="54"/>
      <c r="AR334" s="54"/>
      <c r="AS334" s="54"/>
      <c r="AT334" s="813"/>
      <c r="AU334" s="484"/>
      <c r="AV334" s="54"/>
      <c r="AW334" s="54"/>
      <c r="AX334" s="54"/>
      <c r="AY334" s="54"/>
      <c r="AZ334" s="54"/>
      <c r="BA334" s="54"/>
      <c r="BB334" s="54"/>
      <c r="BC334" s="54"/>
      <c r="BD334" s="54"/>
      <c r="BE334" s="54"/>
      <c r="BF334" s="54"/>
      <c r="BG334" s="54"/>
      <c r="BH334" s="54"/>
      <c r="BI334" s="54"/>
      <c r="BJ334" s="54"/>
    </row>
    <row r="335" spans="1:62" ht="15.75">
      <c r="A335" s="408">
        <v>22</v>
      </c>
      <c r="B335" s="138" t="s">
        <v>221</v>
      </c>
      <c r="C335" s="138" t="s">
        <v>12</v>
      </c>
      <c r="D335" s="137">
        <v>951122</v>
      </c>
      <c r="E335" s="60" t="s">
        <v>643</v>
      </c>
      <c r="F335" s="50">
        <f t="shared" si="84"/>
        <v>0.9090909090909091</v>
      </c>
      <c r="G335" s="49">
        <f t="shared" si="85"/>
        <v>11</v>
      </c>
      <c r="H335" s="49">
        <f t="shared" si="86"/>
        <v>6</v>
      </c>
      <c r="I335" s="49">
        <f t="shared" si="87"/>
        <v>4</v>
      </c>
      <c r="J335" s="51">
        <f t="shared" si="89"/>
        <v>10</v>
      </c>
      <c r="K335" s="52">
        <f t="shared" si="88"/>
        <v>0</v>
      </c>
      <c r="L335" s="819"/>
      <c r="M335" s="485">
        <v>0</v>
      </c>
      <c r="N335" s="55">
        <v>0</v>
      </c>
      <c r="O335" s="55">
        <v>0</v>
      </c>
      <c r="P335" s="55">
        <v>0</v>
      </c>
      <c r="Q335" s="55">
        <v>0</v>
      </c>
      <c r="R335" s="55">
        <v>1</v>
      </c>
      <c r="S335" s="55">
        <v>2</v>
      </c>
      <c r="T335" s="55">
        <v>1</v>
      </c>
      <c r="U335" s="55">
        <v>0</v>
      </c>
      <c r="V335" s="55">
        <v>2</v>
      </c>
      <c r="W335" s="55">
        <v>0</v>
      </c>
      <c r="X335" s="55"/>
      <c r="Y335" s="55"/>
      <c r="Z335" s="55"/>
      <c r="AA335" s="55"/>
      <c r="AB335" s="55"/>
      <c r="AC335" s="813"/>
      <c r="AD335" s="485">
        <v>0</v>
      </c>
      <c r="AE335" s="55">
        <v>0</v>
      </c>
      <c r="AF335" s="55">
        <v>0</v>
      </c>
      <c r="AG335" s="55">
        <v>0</v>
      </c>
      <c r="AH335" s="55">
        <v>1</v>
      </c>
      <c r="AI335" s="55">
        <v>0</v>
      </c>
      <c r="AJ335" s="55">
        <v>1</v>
      </c>
      <c r="AK335" s="55">
        <v>0</v>
      </c>
      <c r="AL335" s="55">
        <v>1</v>
      </c>
      <c r="AM335" s="55">
        <v>1</v>
      </c>
      <c r="AN335" s="55">
        <v>0</v>
      </c>
      <c r="AO335" s="55"/>
      <c r="AP335" s="55"/>
      <c r="AQ335" s="55"/>
      <c r="AR335" s="55"/>
      <c r="AS335" s="55"/>
      <c r="AT335" s="813"/>
      <c r="AU335" s="485"/>
      <c r="AV335" s="55"/>
      <c r="AW335" s="55"/>
      <c r="AX335" s="55"/>
      <c r="AY335" s="55"/>
      <c r="AZ335" s="55"/>
      <c r="BA335" s="55"/>
      <c r="BB335" s="55"/>
      <c r="BC335" s="55"/>
      <c r="BD335" s="55"/>
      <c r="BE335" s="55"/>
      <c r="BF335" s="55"/>
      <c r="BG335" s="55"/>
      <c r="BH335" s="55"/>
      <c r="BI335" s="55"/>
      <c r="BJ335" s="55"/>
    </row>
    <row r="336" spans="1:62" ht="15.75">
      <c r="A336" s="409">
        <v>88</v>
      </c>
      <c r="B336" s="138" t="s">
        <v>223</v>
      </c>
      <c r="C336" s="138" t="s">
        <v>33</v>
      </c>
      <c r="D336" s="137">
        <v>840812</v>
      </c>
      <c r="E336" s="60" t="s">
        <v>643</v>
      </c>
      <c r="F336" s="50">
        <f t="shared" si="84"/>
        <v>1.2222222222222223</v>
      </c>
      <c r="G336" s="49">
        <f t="shared" si="85"/>
        <v>9</v>
      </c>
      <c r="H336" s="49">
        <f t="shared" si="86"/>
        <v>5</v>
      </c>
      <c r="I336" s="49">
        <f t="shared" si="87"/>
        <v>6</v>
      </c>
      <c r="J336" s="51">
        <f t="shared" si="89"/>
        <v>11</v>
      </c>
      <c r="K336" s="52">
        <f t="shared" si="88"/>
        <v>0</v>
      </c>
      <c r="L336" s="812"/>
      <c r="M336" s="484">
        <v>2</v>
      </c>
      <c r="N336" s="54">
        <v>1</v>
      </c>
      <c r="O336" s="54">
        <v>0</v>
      </c>
      <c r="P336" s="54">
        <v>0</v>
      </c>
      <c r="Q336" s="54"/>
      <c r="R336" s="54">
        <v>1</v>
      </c>
      <c r="S336" s="54"/>
      <c r="T336" s="54">
        <v>0</v>
      </c>
      <c r="U336" s="54">
        <v>0</v>
      </c>
      <c r="V336" s="54">
        <v>1</v>
      </c>
      <c r="W336" s="54">
        <v>0</v>
      </c>
      <c r="X336" s="54"/>
      <c r="Y336" s="54"/>
      <c r="Z336" s="54"/>
      <c r="AA336" s="54"/>
      <c r="AB336" s="54"/>
      <c r="AC336" s="813"/>
      <c r="AD336" s="484">
        <v>0</v>
      </c>
      <c r="AE336" s="54">
        <v>2</v>
      </c>
      <c r="AF336" s="54">
        <v>0</v>
      </c>
      <c r="AG336" s="54">
        <v>0</v>
      </c>
      <c r="AH336" s="54"/>
      <c r="AI336" s="54">
        <v>1</v>
      </c>
      <c r="AJ336" s="54"/>
      <c r="AK336" s="54">
        <v>1</v>
      </c>
      <c r="AL336" s="54">
        <v>0</v>
      </c>
      <c r="AM336" s="54">
        <v>2</v>
      </c>
      <c r="AN336" s="54">
        <v>0</v>
      </c>
      <c r="AO336" s="54"/>
      <c r="AP336" s="54"/>
      <c r="AQ336" s="54"/>
      <c r="AR336" s="54"/>
      <c r="AS336" s="54"/>
      <c r="AT336" s="813"/>
      <c r="AU336" s="484"/>
      <c r="AV336" s="54"/>
      <c r="AW336" s="54"/>
      <c r="AX336" s="54"/>
      <c r="AY336" s="54"/>
      <c r="AZ336" s="54"/>
      <c r="BA336" s="54"/>
      <c r="BB336" s="54"/>
      <c r="BC336" s="54"/>
      <c r="BD336" s="54"/>
      <c r="BE336" s="54"/>
      <c r="BF336" s="54"/>
      <c r="BG336" s="54"/>
      <c r="BH336" s="54"/>
      <c r="BI336" s="54"/>
      <c r="BJ336" s="54"/>
    </row>
    <row r="337" spans="1:62" ht="15.75">
      <c r="A337" s="415"/>
      <c r="B337" s="138" t="s">
        <v>402</v>
      </c>
      <c r="C337" s="138" t="s">
        <v>22</v>
      </c>
      <c r="D337" s="540">
        <v>950827</v>
      </c>
      <c r="E337" s="60" t="s">
        <v>643</v>
      </c>
      <c r="F337" s="50">
        <f t="shared" si="84"/>
        <v>2</v>
      </c>
      <c r="G337" s="49">
        <f t="shared" si="85"/>
        <v>9</v>
      </c>
      <c r="H337" s="49">
        <f t="shared" si="86"/>
        <v>14</v>
      </c>
      <c r="I337" s="49">
        <f t="shared" si="87"/>
        <v>4</v>
      </c>
      <c r="J337" s="51">
        <f t="shared" si="89"/>
        <v>18</v>
      </c>
      <c r="K337" s="52">
        <f t="shared" si="88"/>
        <v>0</v>
      </c>
      <c r="L337" s="812"/>
      <c r="M337" s="484">
        <v>1</v>
      </c>
      <c r="N337" s="54">
        <v>2</v>
      </c>
      <c r="O337" s="54">
        <v>1</v>
      </c>
      <c r="P337" s="54">
        <v>2</v>
      </c>
      <c r="Q337" s="54">
        <v>2</v>
      </c>
      <c r="R337" s="54">
        <v>3</v>
      </c>
      <c r="S337" s="54">
        <v>1</v>
      </c>
      <c r="T337" s="54">
        <v>0</v>
      </c>
      <c r="U337" s="54">
        <v>2</v>
      </c>
      <c r="V337" s="54"/>
      <c r="W337" s="54"/>
      <c r="X337" s="54"/>
      <c r="Y337" s="54"/>
      <c r="Z337" s="54"/>
      <c r="AA337" s="54"/>
      <c r="AB337" s="54"/>
      <c r="AC337" s="813"/>
      <c r="AD337" s="484">
        <v>1</v>
      </c>
      <c r="AE337" s="54">
        <v>1</v>
      </c>
      <c r="AF337" s="54">
        <v>0</v>
      </c>
      <c r="AG337" s="54">
        <v>0</v>
      </c>
      <c r="AH337" s="54">
        <v>0</v>
      </c>
      <c r="AI337" s="54">
        <v>0</v>
      </c>
      <c r="AJ337" s="54">
        <v>2</v>
      </c>
      <c r="AK337" s="54">
        <v>0</v>
      </c>
      <c r="AL337" s="54">
        <v>0</v>
      </c>
      <c r="AM337" s="54"/>
      <c r="AN337" s="54"/>
      <c r="AO337" s="54"/>
      <c r="AP337" s="54"/>
      <c r="AQ337" s="54"/>
      <c r="AR337" s="54"/>
      <c r="AS337" s="54"/>
      <c r="AT337" s="813"/>
      <c r="AU337" s="484"/>
      <c r="AV337" s="54"/>
      <c r="AW337" s="54"/>
      <c r="AX337" s="54"/>
      <c r="AY337" s="54"/>
      <c r="AZ337" s="54"/>
      <c r="BA337" s="54"/>
      <c r="BB337" s="54"/>
      <c r="BC337" s="54"/>
      <c r="BD337" s="54"/>
      <c r="BE337" s="54"/>
      <c r="BF337" s="54"/>
      <c r="BG337" s="54"/>
      <c r="BH337" s="54"/>
      <c r="BI337" s="54"/>
      <c r="BJ337" s="54"/>
    </row>
    <row r="338" spans="1:62" ht="15.75">
      <c r="A338" s="408">
        <v>10</v>
      </c>
      <c r="B338" s="138" t="s">
        <v>163</v>
      </c>
      <c r="C338" s="138" t="s">
        <v>21</v>
      </c>
      <c r="D338" s="137">
        <v>850209</v>
      </c>
      <c r="E338" s="60" t="s">
        <v>643</v>
      </c>
      <c r="F338" s="50">
        <f t="shared" si="84"/>
        <v>0.45454545454545453</v>
      </c>
      <c r="G338" s="49">
        <f t="shared" si="85"/>
        <v>11</v>
      </c>
      <c r="H338" s="49">
        <f t="shared" si="86"/>
        <v>0</v>
      </c>
      <c r="I338" s="49">
        <f t="shared" si="87"/>
        <v>5</v>
      </c>
      <c r="J338" s="51">
        <f t="shared" si="89"/>
        <v>5</v>
      </c>
      <c r="K338" s="52">
        <f t="shared" si="88"/>
        <v>0</v>
      </c>
      <c r="L338" s="812"/>
      <c r="M338" s="484">
        <v>0</v>
      </c>
      <c r="N338" s="54">
        <v>0</v>
      </c>
      <c r="O338" s="54">
        <v>0</v>
      </c>
      <c r="P338" s="54">
        <v>0</v>
      </c>
      <c r="Q338" s="54">
        <v>0</v>
      </c>
      <c r="R338" s="54">
        <v>0</v>
      </c>
      <c r="S338" s="54">
        <v>0</v>
      </c>
      <c r="T338" s="54">
        <v>0</v>
      </c>
      <c r="U338" s="54">
        <v>0</v>
      </c>
      <c r="V338" s="54">
        <v>0</v>
      </c>
      <c r="W338" s="54">
        <v>0</v>
      </c>
      <c r="X338" s="54"/>
      <c r="Y338" s="54"/>
      <c r="Z338" s="54"/>
      <c r="AA338" s="54"/>
      <c r="AB338" s="54"/>
      <c r="AC338" s="813"/>
      <c r="AD338" s="484">
        <v>1</v>
      </c>
      <c r="AE338" s="54">
        <v>0</v>
      </c>
      <c r="AF338" s="54">
        <v>0</v>
      </c>
      <c r="AG338" s="54">
        <v>0</v>
      </c>
      <c r="AH338" s="54">
        <v>1</v>
      </c>
      <c r="AI338" s="54">
        <v>2</v>
      </c>
      <c r="AJ338" s="54">
        <v>1</v>
      </c>
      <c r="AK338" s="54">
        <v>0</v>
      </c>
      <c r="AL338" s="54">
        <v>0</v>
      </c>
      <c r="AM338" s="54">
        <v>0</v>
      </c>
      <c r="AN338" s="54">
        <v>0</v>
      </c>
      <c r="AO338" s="54"/>
      <c r="AP338" s="54"/>
      <c r="AQ338" s="54"/>
      <c r="AR338" s="54"/>
      <c r="AS338" s="54"/>
      <c r="AT338" s="813"/>
      <c r="AU338" s="484"/>
      <c r="AV338" s="54"/>
      <c r="AW338" s="54"/>
      <c r="AX338" s="54"/>
      <c r="AY338" s="54"/>
      <c r="AZ338" s="54"/>
      <c r="BA338" s="54"/>
      <c r="BB338" s="54"/>
      <c r="BC338" s="54"/>
      <c r="BD338" s="54"/>
      <c r="BE338" s="54"/>
      <c r="BF338" s="54"/>
      <c r="BG338" s="54"/>
      <c r="BH338" s="54"/>
      <c r="BI338" s="54"/>
      <c r="BJ338" s="54"/>
    </row>
    <row r="339" spans="1:62" ht="15.75">
      <c r="A339" s="408"/>
      <c r="B339" s="138" t="s">
        <v>287</v>
      </c>
      <c r="C339" s="138" t="s">
        <v>12</v>
      </c>
      <c r="D339" s="137">
        <v>721126</v>
      </c>
      <c r="E339" s="60" t="s">
        <v>643</v>
      </c>
      <c r="F339" s="780">
        <f t="shared" si="84"/>
        <v>2.3636363636363638</v>
      </c>
      <c r="G339" s="49">
        <f t="shared" si="85"/>
        <v>11</v>
      </c>
      <c r="H339" s="49">
        <f t="shared" si="86"/>
        <v>14</v>
      </c>
      <c r="I339" s="49">
        <f t="shared" si="87"/>
        <v>12</v>
      </c>
      <c r="J339" s="51">
        <f t="shared" si="89"/>
        <v>26</v>
      </c>
      <c r="K339" s="52">
        <f t="shared" si="88"/>
        <v>0</v>
      </c>
      <c r="L339" s="812"/>
      <c r="M339" s="484">
        <v>3</v>
      </c>
      <c r="N339" s="54">
        <v>2</v>
      </c>
      <c r="O339" s="54">
        <v>0</v>
      </c>
      <c r="P339" s="54">
        <v>0</v>
      </c>
      <c r="Q339" s="54">
        <v>2</v>
      </c>
      <c r="R339" s="54">
        <v>0</v>
      </c>
      <c r="S339" s="54">
        <v>3</v>
      </c>
      <c r="T339" s="54">
        <v>1</v>
      </c>
      <c r="U339" s="54">
        <v>0</v>
      </c>
      <c r="V339" s="54">
        <v>2</v>
      </c>
      <c r="W339" s="54">
        <v>1</v>
      </c>
      <c r="X339" s="54"/>
      <c r="Y339" s="54"/>
      <c r="Z339" s="54"/>
      <c r="AA339" s="54"/>
      <c r="AB339" s="54"/>
      <c r="AC339" s="813"/>
      <c r="AD339" s="484">
        <v>1</v>
      </c>
      <c r="AE339" s="54">
        <v>2</v>
      </c>
      <c r="AF339" s="54">
        <v>0</v>
      </c>
      <c r="AG339" s="54">
        <v>1</v>
      </c>
      <c r="AH339" s="54">
        <v>2</v>
      </c>
      <c r="AI339" s="54">
        <v>1</v>
      </c>
      <c r="AJ339" s="54">
        <v>0</v>
      </c>
      <c r="AK339" s="54">
        <v>0</v>
      </c>
      <c r="AL339" s="54">
        <v>1</v>
      </c>
      <c r="AM339" s="54">
        <v>2</v>
      </c>
      <c r="AN339" s="54">
        <v>2</v>
      </c>
      <c r="AO339" s="54"/>
      <c r="AP339" s="54"/>
      <c r="AQ339" s="54"/>
      <c r="AR339" s="54"/>
      <c r="AS339" s="54"/>
      <c r="AT339" s="813"/>
      <c r="AU339" s="484"/>
      <c r="AV339" s="54"/>
      <c r="AW339" s="54"/>
      <c r="AX339" s="54"/>
      <c r="AY339" s="54"/>
      <c r="AZ339" s="54"/>
      <c r="BA339" s="54"/>
      <c r="BB339" s="54"/>
      <c r="BC339" s="54"/>
      <c r="BD339" s="54"/>
      <c r="BE339" s="54"/>
      <c r="BF339" s="54"/>
      <c r="BG339" s="54"/>
      <c r="BH339" s="54"/>
      <c r="BI339" s="54"/>
      <c r="BJ339" s="54"/>
    </row>
    <row r="340" spans="1:62" ht="15.75">
      <c r="A340" s="408">
        <v>44</v>
      </c>
      <c r="B340" s="138" t="s">
        <v>286</v>
      </c>
      <c r="C340" s="138" t="s">
        <v>31</v>
      </c>
      <c r="D340" s="137">
        <v>870308</v>
      </c>
      <c r="E340" s="60" t="s">
        <v>643</v>
      </c>
      <c r="F340" s="463">
        <f t="shared" si="84"/>
        <v>2.6363636363636362</v>
      </c>
      <c r="G340" s="60">
        <f t="shared" si="85"/>
        <v>11</v>
      </c>
      <c r="H340" s="49">
        <f t="shared" si="86"/>
        <v>15</v>
      </c>
      <c r="I340" s="49">
        <f t="shared" si="87"/>
        <v>14</v>
      </c>
      <c r="J340" s="51">
        <f t="shared" si="89"/>
        <v>29</v>
      </c>
      <c r="K340" s="52">
        <f t="shared" si="88"/>
        <v>0</v>
      </c>
      <c r="L340" s="812"/>
      <c r="M340" s="484">
        <v>3</v>
      </c>
      <c r="N340" s="54">
        <v>2</v>
      </c>
      <c r="O340" s="54">
        <v>1</v>
      </c>
      <c r="P340" s="54">
        <v>2</v>
      </c>
      <c r="Q340" s="54">
        <v>1</v>
      </c>
      <c r="R340" s="54">
        <v>2</v>
      </c>
      <c r="S340" s="54">
        <v>0</v>
      </c>
      <c r="T340" s="54">
        <v>2</v>
      </c>
      <c r="U340" s="54">
        <v>1</v>
      </c>
      <c r="V340" s="54">
        <v>1</v>
      </c>
      <c r="W340" s="54">
        <v>0</v>
      </c>
      <c r="X340" s="54"/>
      <c r="Y340" s="54"/>
      <c r="Z340" s="54"/>
      <c r="AA340" s="54"/>
      <c r="AB340" s="54"/>
      <c r="AC340" s="813"/>
      <c r="AD340" s="484">
        <v>2</v>
      </c>
      <c r="AE340" s="54">
        <v>2</v>
      </c>
      <c r="AF340" s="54">
        <v>1</v>
      </c>
      <c r="AG340" s="54">
        <v>0</v>
      </c>
      <c r="AH340" s="54">
        <v>0</v>
      </c>
      <c r="AI340" s="54">
        <v>1</v>
      </c>
      <c r="AJ340" s="54">
        <v>1</v>
      </c>
      <c r="AK340" s="54">
        <v>3</v>
      </c>
      <c r="AL340" s="54">
        <v>0</v>
      </c>
      <c r="AM340" s="54">
        <v>2</v>
      </c>
      <c r="AN340" s="54">
        <v>2</v>
      </c>
      <c r="AO340" s="54"/>
      <c r="AP340" s="54"/>
      <c r="AQ340" s="54"/>
      <c r="AR340" s="54"/>
      <c r="AS340" s="54"/>
      <c r="AT340" s="813"/>
      <c r="AU340" s="484"/>
      <c r="AV340" s="54"/>
      <c r="AW340" s="54"/>
      <c r="AX340" s="54"/>
      <c r="AY340" s="54"/>
      <c r="AZ340" s="54"/>
      <c r="BA340" s="54"/>
      <c r="BB340" s="54"/>
      <c r="BC340" s="54"/>
      <c r="BD340" s="54"/>
      <c r="BE340" s="54"/>
      <c r="BF340" s="54"/>
      <c r="BG340" s="54"/>
      <c r="BH340" s="54"/>
      <c r="BI340" s="54"/>
      <c r="BJ340" s="54"/>
    </row>
    <row r="341" spans="1:62" ht="15.75">
      <c r="A341" s="415"/>
      <c r="B341" s="138" t="s">
        <v>155</v>
      </c>
      <c r="C341" s="138" t="s">
        <v>19</v>
      </c>
      <c r="D341" s="540">
        <v>831231</v>
      </c>
      <c r="E341" s="60" t="s">
        <v>643</v>
      </c>
      <c r="F341" s="463">
        <f t="shared" si="84"/>
        <v>2.5</v>
      </c>
      <c r="G341" s="60">
        <f t="shared" si="85"/>
        <v>2</v>
      </c>
      <c r="H341" s="49">
        <f t="shared" si="86"/>
        <v>2</v>
      </c>
      <c r="I341" s="49">
        <f t="shared" si="87"/>
        <v>3</v>
      </c>
      <c r="J341" s="51">
        <f t="shared" si="89"/>
        <v>5</v>
      </c>
      <c r="K341" s="52">
        <f t="shared" si="88"/>
        <v>0</v>
      </c>
      <c r="L341" s="812"/>
      <c r="M341" s="484"/>
      <c r="N341" s="54"/>
      <c r="O341" s="54"/>
      <c r="P341" s="54">
        <v>0</v>
      </c>
      <c r="Q341" s="54"/>
      <c r="R341" s="54"/>
      <c r="S341" s="54">
        <v>2</v>
      </c>
      <c r="T341" s="54"/>
      <c r="U341" s="54"/>
      <c r="V341" s="54"/>
      <c r="W341" s="54"/>
      <c r="X341" s="54"/>
      <c r="Y341" s="54"/>
      <c r="Z341" s="54"/>
      <c r="AA341" s="54"/>
      <c r="AB341" s="54"/>
      <c r="AC341" s="813"/>
      <c r="AD341" s="484"/>
      <c r="AE341" s="54"/>
      <c r="AF341" s="54"/>
      <c r="AG341" s="54">
        <v>0</v>
      </c>
      <c r="AH341" s="54"/>
      <c r="AI341" s="54"/>
      <c r="AJ341" s="54">
        <v>3</v>
      </c>
      <c r="AK341" s="54"/>
      <c r="AL341" s="54"/>
      <c r="AM341" s="54"/>
      <c r="AN341" s="54"/>
      <c r="AO341" s="54"/>
      <c r="AP341" s="54"/>
      <c r="AQ341" s="54"/>
      <c r="AR341" s="54"/>
      <c r="AS341" s="54"/>
      <c r="AT341" s="813"/>
      <c r="AU341" s="484"/>
      <c r="AV341" s="54"/>
      <c r="AW341" s="54"/>
      <c r="AX341" s="54"/>
      <c r="AY341" s="54"/>
      <c r="AZ341" s="54"/>
      <c r="BA341" s="54"/>
      <c r="BB341" s="54"/>
      <c r="BC341" s="54"/>
      <c r="BD341" s="54"/>
      <c r="BE341" s="54"/>
      <c r="BF341" s="54"/>
      <c r="BG341" s="54"/>
      <c r="BH341" s="54"/>
      <c r="BI341" s="54"/>
      <c r="BJ341" s="54"/>
    </row>
    <row r="342" spans="1:62" ht="15.75">
      <c r="A342" s="414"/>
      <c r="B342" s="138" t="s">
        <v>221</v>
      </c>
      <c r="C342" s="138" t="s">
        <v>12</v>
      </c>
      <c r="D342" s="137">
        <v>700110</v>
      </c>
      <c r="E342" s="60" t="s">
        <v>643</v>
      </c>
      <c r="F342" s="463">
        <f t="shared" si="84"/>
        <v>0.3333333333333333</v>
      </c>
      <c r="G342" s="60">
        <f t="shared" si="85"/>
        <v>3</v>
      </c>
      <c r="H342" s="49">
        <f t="shared" si="86"/>
        <v>0</v>
      </c>
      <c r="I342" s="49">
        <f t="shared" si="87"/>
        <v>1</v>
      </c>
      <c r="J342" s="51">
        <f t="shared" si="89"/>
        <v>1</v>
      </c>
      <c r="K342" s="52">
        <f t="shared" si="88"/>
        <v>0</v>
      </c>
      <c r="L342" s="812"/>
      <c r="M342" s="484"/>
      <c r="N342" s="54"/>
      <c r="O342" s="54"/>
      <c r="P342" s="54"/>
      <c r="Q342" s="54">
        <v>0</v>
      </c>
      <c r="R342" s="54"/>
      <c r="S342" s="54">
        <v>0</v>
      </c>
      <c r="T342" s="54"/>
      <c r="U342" s="54"/>
      <c r="V342" s="54">
        <v>0</v>
      </c>
      <c r="W342" s="54"/>
      <c r="X342" s="54"/>
      <c r="Y342" s="54"/>
      <c r="Z342" s="54"/>
      <c r="AA342" s="54"/>
      <c r="AB342" s="54"/>
      <c r="AC342" s="813"/>
      <c r="AD342" s="484"/>
      <c r="AE342" s="54"/>
      <c r="AF342" s="54"/>
      <c r="AG342" s="54"/>
      <c r="AH342" s="54">
        <v>0</v>
      </c>
      <c r="AI342" s="54"/>
      <c r="AJ342" s="54">
        <v>0</v>
      </c>
      <c r="AK342" s="54"/>
      <c r="AL342" s="54"/>
      <c r="AM342" s="54">
        <v>1</v>
      </c>
      <c r="AN342" s="54"/>
      <c r="AO342" s="54"/>
      <c r="AP342" s="54"/>
      <c r="AQ342" s="54"/>
      <c r="AR342" s="54"/>
      <c r="AS342" s="54"/>
      <c r="AT342" s="813"/>
      <c r="AU342" s="484"/>
      <c r="AV342" s="54"/>
      <c r="AW342" s="54"/>
      <c r="AX342" s="54"/>
      <c r="AY342" s="54"/>
      <c r="AZ342" s="54"/>
      <c r="BA342" s="54"/>
      <c r="BB342" s="54"/>
      <c r="BC342" s="54"/>
      <c r="BD342" s="54"/>
      <c r="BE342" s="54"/>
      <c r="BF342" s="54"/>
      <c r="BG342" s="54"/>
      <c r="BH342" s="54"/>
      <c r="BI342" s="54"/>
      <c r="BJ342" s="54"/>
    </row>
    <row r="343" spans="1:62" ht="15.75">
      <c r="A343" s="410"/>
      <c r="B343" s="138" t="s">
        <v>115</v>
      </c>
      <c r="C343" s="138" t="s">
        <v>224</v>
      </c>
      <c r="D343" s="137">
        <v>950424</v>
      </c>
      <c r="E343" s="60" t="s">
        <v>643</v>
      </c>
      <c r="F343" s="463" t="e">
        <f t="shared" si="84"/>
        <v>#DIV/0!</v>
      </c>
      <c r="G343" s="60">
        <f t="shared" si="85"/>
        <v>0</v>
      </c>
      <c r="H343" s="49">
        <f t="shared" si="86"/>
        <v>0</v>
      </c>
      <c r="I343" s="49">
        <f t="shared" si="87"/>
        <v>0</v>
      </c>
      <c r="J343" s="51">
        <f t="shared" si="89"/>
        <v>0</v>
      </c>
      <c r="K343" s="52">
        <f t="shared" si="88"/>
        <v>0</v>
      </c>
      <c r="L343" s="812"/>
      <c r="M343" s="48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A343" s="54"/>
      <c r="AB343" s="54"/>
      <c r="AC343" s="813"/>
      <c r="AD343" s="484"/>
      <c r="AE343" s="54"/>
      <c r="AF343" s="54"/>
      <c r="AG343" s="54"/>
      <c r="AH343" s="54"/>
      <c r="AI343" s="54"/>
      <c r="AJ343" s="54"/>
      <c r="AK343" s="54"/>
      <c r="AL343" s="54"/>
      <c r="AM343" s="54"/>
      <c r="AN343" s="54"/>
      <c r="AO343" s="54"/>
      <c r="AP343" s="54"/>
      <c r="AQ343" s="54"/>
      <c r="AR343" s="54"/>
      <c r="AS343" s="54"/>
      <c r="AT343" s="813"/>
      <c r="AU343" s="484"/>
      <c r="AV343" s="54"/>
      <c r="AW343" s="54"/>
      <c r="AX343" s="54"/>
      <c r="AY343" s="54"/>
      <c r="AZ343" s="54"/>
      <c r="BA343" s="54"/>
      <c r="BB343" s="54"/>
      <c r="BC343" s="54"/>
      <c r="BD343" s="54"/>
      <c r="BE343" s="54"/>
      <c r="BF343" s="54"/>
      <c r="BG343" s="54"/>
      <c r="BH343" s="54"/>
      <c r="BI343" s="54"/>
      <c r="BJ343" s="54"/>
    </row>
    <row r="344" spans="1:62" ht="15.75">
      <c r="A344" s="408">
        <v>3</v>
      </c>
      <c r="B344" s="138" t="s">
        <v>164</v>
      </c>
      <c r="C344" s="138" t="s">
        <v>31</v>
      </c>
      <c r="D344" s="137">
        <v>920416</v>
      </c>
      <c r="E344" s="60" t="s">
        <v>643</v>
      </c>
      <c r="F344" s="463" t="e">
        <f t="shared" si="84"/>
        <v>#DIV/0!</v>
      </c>
      <c r="G344" s="60">
        <f t="shared" si="85"/>
        <v>0</v>
      </c>
      <c r="H344" s="49">
        <f t="shared" si="86"/>
        <v>0</v>
      </c>
      <c r="I344" s="49">
        <f t="shared" si="87"/>
        <v>0</v>
      </c>
      <c r="J344" s="51">
        <f t="shared" si="89"/>
        <v>0</v>
      </c>
      <c r="K344" s="52">
        <f t="shared" si="88"/>
        <v>0</v>
      </c>
      <c r="L344" s="812"/>
      <c r="M344" s="48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813"/>
      <c r="AD344" s="484"/>
      <c r="AE344" s="54"/>
      <c r="AF344" s="54"/>
      <c r="AG344" s="54"/>
      <c r="AH344" s="54"/>
      <c r="AI344" s="54"/>
      <c r="AJ344" s="54"/>
      <c r="AK344" s="54"/>
      <c r="AL344" s="54"/>
      <c r="AM344" s="54"/>
      <c r="AN344" s="54"/>
      <c r="AO344" s="54"/>
      <c r="AP344" s="54"/>
      <c r="AQ344" s="54"/>
      <c r="AR344" s="54"/>
      <c r="AS344" s="54"/>
      <c r="AT344" s="813"/>
      <c r="AU344" s="484"/>
      <c r="AV344" s="54"/>
      <c r="AW344" s="54"/>
      <c r="AX344" s="54"/>
      <c r="AY344" s="54"/>
      <c r="AZ344" s="54"/>
      <c r="BA344" s="54"/>
      <c r="BB344" s="54"/>
      <c r="BC344" s="54"/>
      <c r="BD344" s="54"/>
      <c r="BE344" s="54"/>
      <c r="BF344" s="54"/>
      <c r="BG344" s="54"/>
      <c r="BH344" s="54"/>
      <c r="BI344" s="54"/>
      <c r="BJ344" s="54"/>
    </row>
    <row r="345" spans="1:62" ht="15.75">
      <c r="A345" s="416"/>
      <c r="B345" s="138" t="s">
        <v>403</v>
      </c>
      <c r="C345" s="138" t="s">
        <v>404</v>
      </c>
      <c r="D345" s="437">
        <v>710119</v>
      </c>
      <c r="E345" s="60" t="s">
        <v>643</v>
      </c>
      <c r="F345" s="463" t="e">
        <f t="shared" si="84"/>
        <v>#DIV/0!</v>
      </c>
      <c r="G345" s="60">
        <f t="shared" si="85"/>
        <v>0</v>
      </c>
      <c r="H345" s="49">
        <f t="shared" si="86"/>
        <v>0</v>
      </c>
      <c r="I345" s="49">
        <f t="shared" si="87"/>
        <v>0</v>
      </c>
      <c r="J345" s="51">
        <f t="shared" si="89"/>
        <v>0</v>
      </c>
      <c r="K345" s="52">
        <f t="shared" si="88"/>
        <v>0</v>
      </c>
      <c r="L345" s="812"/>
      <c r="M345" s="48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  <c r="AC345" s="813"/>
      <c r="AD345" s="484"/>
      <c r="AE345" s="54"/>
      <c r="AF345" s="54"/>
      <c r="AG345" s="54"/>
      <c r="AH345" s="54"/>
      <c r="AI345" s="54"/>
      <c r="AJ345" s="54"/>
      <c r="AK345" s="54"/>
      <c r="AL345" s="54"/>
      <c r="AM345" s="54"/>
      <c r="AN345" s="54"/>
      <c r="AO345" s="54"/>
      <c r="AP345" s="54"/>
      <c r="AQ345" s="54"/>
      <c r="AR345" s="54"/>
      <c r="AS345" s="54"/>
      <c r="AT345" s="813"/>
      <c r="AU345" s="484"/>
      <c r="AV345" s="54"/>
      <c r="AW345" s="54"/>
      <c r="AX345" s="54"/>
      <c r="AY345" s="54"/>
      <c r="AZ345" s="54"/>
      <c r="BA345" s="54"/>
      <c r="BB345" s="54"/>
      <c r="BC345" s="54"/>
      <c r="BD345" s="54"/>
      <c r="BE345" s="54"/>
      <c r="BF345" s="54"/>
      <c r="BG345" s="54"/>
      <c r="BH345" s="54"/>
      <c r="BI345" s="54"/>
      <c r="BJ345" s="54"/>
    </row>
    <row r="346" spans="1:62" ht="15.75">
      <c r="A346" s="408"/>
      <c r="B346" s="138" t="s">
        <v>174</v>
      </c>
      <c r="C346" s="138" t="s">
        <v>14</v>
      </c>
      <c r="D346" s="137">
        <v>841120</v>
      </c>
      <c r="E346" s="60" t="s">
        <v>643</v>
      </c>
      <c r="F346" s="463" t="e">
        <f t="shared" si="84"/>
        <v>#DIV/0!</v>
      </c>
      <c r="G346" s="60">
        <f t="shared" si="85"/>
        <v>0</v>
      </c>
      <c r="H346" s="49">
        <f t="shared" si="86"/>
        <v>0</v>
      </c>
      <c r="I346" s="49">
        <f t="shared" si="87"/>
        <v>0</v>
      </c>
      <c r="J346" s="51">
        <f t="shared" si="89"/>
        <v>0</v>
      </c>
      <c r="K346" s="52">
        <f t="shared" si="88"/>
        <v>0</v>
      </c>
      <c r="L346" s="812"/>
      <c r="M346" s="48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  <c r="AB346" s="54"/>
      <c r="AC346" s="813"/>
      <c r="AD346" s="484"/>
      <c r="AE346" s="54"/>
      <c r="AF346" s="54"/>
      <c r="AG346" s="54"/>
      <c r="AH346" s="54"/>
      <c r="AI346" s="54"/>
      <c r="AJ346" s="54"/>
      <c r="AK346" s="54"/>
      <c r="AL346" s="54"/>
      <c r="AM346" s="54"/>
      <c r="AN346" s="54"/>
      <c r="AO346" s="54"/>
      <c r="AP346" s="54"/>
      <c r="AQ346" s="54"/>
      <c r="AR346" s="54"/>
      <c r="AS346" s="54"/>
      <c r="AT346" s="813"/>
      <c r="AU346" s="484"/>
      <c r="AV346" s="54"/>
      <c r="AW346" s="54"/>
      <c r="AX346" s="54"/>
      <c r="AY346" s="54"/>
      <c r="AZ346" s="54"/>
      <c r="BA346" s="54"/>
      <c r="BB346" s="54"/>
      <c r="BC346" s="54"/>
      <c r="BD346" s="54"/>
      <c r="BE346" s="54"/>
      <c r="BF346" s="54"/>
      <c r="BG346" s="54"/>
      <c r="BH346" s="54"/>
      <c r="BI346" s="54"/>
      <c r="BJ346" s="54"/>
    </row>
    <row r="347" spans="1:62" ht="15.75">
      <c r="A347" s="408"/>
      <c r="B347" s="138" t="s">
        <v>166</v>
      </c>
      <c r="C347" s="138" t="s">
        <v>154</v>
      </c>
      <c r="D347" s="137">
        <v>780911</v>
      </c>
      <c r="E347" s="60" t="s">
        <v>643</v>
      </c>
      <c r="F347" s="463" t="e">
        <f t="shared" si="84"/>
        <v>#DIV/0!</v>
      </c>
      <c r="G347" s="60">
        <f t="shared" si="85"/>
        <v>0</v>
      </c>
      <c r="H347" s="49">
        <f t="shared" si="86"/>
        <v>0</v>
      </c>
      <c r="I347" s="49">
        <f t="shared" si="87"/>
        <v>0</v>
      </c>
      <c r="J347" s="51">
        <f t="shared" si="89"/>
        <v>0</v>
      </c>
      <c r="K347" s="52">
        <f t="shared" si="88"/>
        <v>0</v>
      </c>
      <c r="L347" s="812"/>
      <c r="M347" s="48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813"/>
      <c r="AD347" s="484"/>
      <c r="AE347" s="54"/>
      <c r="AF347" s="54"/>
      <c r="AG347" s="54"/>
      <c r="AH347" s="54"/>
      <c r="AI347" s="54"/>
      <c r="AJ347" s="54"/>
      <c r="AK347" s="54"/>
      <c r="AL347" s="54"/>
      <c r="AM347" s="54"/>
      <c r="AN347" s="54"/>
      <c r="AO347" s="54"/>
      <c r="AP347" s="54"/>
      <c r="AQ347" s="54"/>
      <c r="AR347" s="54"/>
      <c r="AS347" s="54"/>
      <c r="AT347" s="813"/>
      <c r="AU347" s="484"/>
      <c r="AV347" s="54"/>
      <c r="AW347" s="54"/>
      <c r="AX347" s="54"/>
      <c r="AY347" s="54"/>
      <c r="AZ347" s="54"/>
      <c r="BA347" s="54"/>
      <c r="BB347" s="54"/>
      <c r="BC347" s="54"/>
      <c r="BD347" s="54"/>
      <c r="BE347" s="54"/>
      <c r="BF347" s="54"/>
      <c r="BG347" s="54"/>
      <c r="BH347" s="54"/>
      <c r="BI347" s="54"/>
      <c r="BJ347" s="54"/>
    </row>
    <row r="348" spans="1:62" ht="15.75">
      <c r="A348" s="414"/>
      <c r="B348" s="138" t="s">
        <v>50</v>
      </c>
      <c r="C348" s="138" t="s">
        <v>32</v>
      </c>
      <c r="D348" s="542">
        <v>840227</v>
      </c>
      <c r="E348" s="60" t="s">
        <v>643</v>
      </c>
      <c r="F348" s="463" t="e">
        <f t="shared" si="84"/>
        <v>#DIV/0!</v>
      </c>
      <c r="G348" s="60">
        <f t="shared" si="85"/>
        <v>0</v>
      </c>
      <c r="H348" s="49">
        <f t="shared" si="86"/>
        <v>0</v>
      </c>
      <c r="I348" s="49">
        <f t="shared" si="87"/>
        <v>0</v>
      </c>
      <c r="J348" s="51">
        <f t="shared" si="89"/>
        <v>0</v>
      </c>
      <c r="K348" s="52">
        <f t="shared" si="88"/>
        <v>0</v>
      </c>
      <c r="L348" s="812"/>
      <c r="M348" s="48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813"/>
      <c r="AD348" s="484"/>
      <c r="AE348" s="54"/>
      <c r="AF348" s="54"/>
      <c r="AG348" s="54"/>
      <c r="AH348" s="54"/>
      <c r="AI348" s="54"/>
      <c r="AJ348" s="54"/>
      <c r="AK348" s="54"/>
      <c r="AL348" s="54"/>
      <c r="AM348" s="54"/>
      <c r="AN348" s="54"/>
      <c r="AO348" s="54"/>
      <c r="AP348" s="54"/>
      <c r="AQ348" s="54"/>
      <c r="AR348" s="54"/>
      <c r="AS348" s="54"/>
      <c r="AT348" s="813"/>
      <c r="AU348" s="484"/>
      <c r="AV348" s="54"/>
      <c r="AW348" s="54"/>
      <c r="AX348" s="54"/>
      <c r="AY348" s="54"/>
      <c r="AZ348" s="54"/>
      <c r="BA348" s="54"/>
      <c r="BB348" s="54"/>
      <c r="BC348" s="54"/>
      <c r="BD348" s="54"/>
      <c r="BE348" s="54"/>
      <c r="BF348" s="54"/>
      <c r="BG348" s="54"/>
      <c r="BH348" s="54"/>
      <c r="BI348" s="54"/>
      <c r="BJ348" s="54"/>
    </row>
    <row r="349" spans="1:62" ht="15.75">
      <c r="A349" s="1026"/>
      <c r="B349" s="1027" t="s">
        <v>55</v>
      </c>
      <c r="C349" s="1027" t="s">
        <v>62</v>
      </c>
      <c r="D349" s="1028"/>
      <c r="E349" s="1029" t="s">
        <v>745</v>
      </c>
      <c r="F349" s="463">
        <f>J349/G349</f>
        <v>1</v>
      </c>
      <c r="G349" s="60">
        <f>COUNT(M349:AB349)</f>
        <v>1</v>
      </c>
      <c r="H349" s="49">
        <f>SUM(M349:AB349)</f>
        <v>1</v>
      </c>
      <c r="I349" s="49">
        <f>SUM(AD349:AT349)</f>
        <v>0</v>
      </c>
      <c r="J349" s="51">
        <f>SUM(H349:I349)</f>
        <v>1</v>
      </c>
      <c r="K349" s="52">
        <f>SUM(AU349:BJ349)</f>
        <v>0</v>
      </c>
      <c r="L349" s="812"/>
      <c r="M349" s="484"/>
      <c r="N349" s="54"/>
      <c r="O349" s="54"/>
      <c r="P349" s="54"/>
      <c r="Q349" s="54"/>
      <c r="R349" s="54"/>
      <c r="S349" s="54"/>
      <c r="T349" s="54"/>
      <c r="U349" s="54"/>
      <c r="V349" s="54"/>
      <c r="W349" s="54">
        <v>1</v>
      </c>
      <c r="X349" s="54"/>
      <c r="Y349" s="54"/>
      <c r="Z349" s="54"/>
      <c r="AA349" s="54"/>
      <c r="AB349" s="54"/>
      <c r="AC349" s="813"/>
      <c r="AD349" s="484"/>
      <c r="AE349" s="54"/>
      <c r="AF349" s="54"/>
      <c r="AG349" s="54"/>
      <c r="AH349" s="54"/>
      <c r="AI349" s="54"/>
      <c r="AJ349" s="54"/>
      <c r="AK349" s="54"/>
      <c r="AL349" s="54"/>
      <c r="AM349" s="54"/>
      <c r="AN349" s="54"/>
      <c r="AO349" s="54"/>
      <c r="AP349" s="54"/>
      <c r="AQ349" s="54"/>
      <c r="AR349" s="54"/>
      <c r="AS349" s="54"/>
      <c r="AT349" s="813"/>
      <c r="AU349" s="484"/>
      <c r="AV349" s="54"/>
      <c r="AW349" s="54"/>
      <c r="AX349" s="54"/>
      <c r="AY349" s="54"/>
      <c r="AZ349" s="54"/>
      <c r="BA349" s="54"/>
      <c r="BB349" s="54"/>
      <c r="BC349" s="54"/>
      <c r="BD349" s="54"/>
      <c r="BE349" s="54"/>
      <c r="BF349" s="54"/>
      <c r="BG349" s="54"/>
      <c r="BH349" s="54"/>
      <c r="BI349" s="54"/>
      <c r="BJ349" s="54"/>
    </row>
    <row r="350" spans="1:62" ht="16.5" thickBot="1">
      <c r="A350" s="409"/>
      <c r="B350" s="860" t="s">
        <v>165</v>
      </c>
      <c r="C350" s="860" t="s">
        <v>12</v>
      </c>
      <c r="D350" s="861">
        <v>680328</v>
      </c>
      <c r="E350" s="823" t="s">
        <v>643</v>
      </c>
      <c r="F350" s="463" t="e">
        <f>J350/G350</f>
        <v>#DIV/0!</v>
      </c>
      <c r="G350" s="60">
        <f>COUNT(M350:AB350)</f>
        <v>0</v>
      </c>
      <c r="H350" s="49">
        <f>SUM(M350:AB350)</f>
        <v>0</v>
      </c>
      <c r="I350" s="49">
        <f>SUM(AD350:AT350)</f>
        <v>0</v>
      </c>
      <c r="J350" s="51">
        <f>SUM(H350:I350)</f>
        <v>0</v>
      </c>
      <c r="K350" s="52">
        <f>SUM(AU350:BJ350)</f>
        <v>0</v>
      </c>
      <c r="L350" s="812"/>
      <c r="M350" s="48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813"/>
      <c r="AD350" s="484"/>
      <c r="AE350" s="54"/>
      <c r="AF350" s="54"/>
      <c r="AG350" s="54"/>
      <c r="AH350" s="54"/>
      <c r="AI350" s="54"/>
      <c r="AJ350" s="54"/>
      <c r="AK350" s="54"/>
      <c r="AL350" s="54"/>
      <c r="AM350" s="54"/>
      <c r="AN350" s="54"/>
      <c r="AO350" s="54"/>
      <c r="AP350" s="54"/>
      <c r="AQ350" s="54"/>
      <c r="AR350" s="54"/>
      <c r="AS350" s="54"/>
      <c r="AT350" s="813"/>
      <c r="AU350" s="484"/>
      <c r="AV350" s="54"/>
      <c r="AW350" s="54"/>
      <c r="AX350" s="54"/>
      <c r="AY350" s="54"/>
      <c r="AZ350" s="54"/>
      <c r="BA350" s="54"/>
      <c r="BB350" s="54"/>
      <c r="BC350" s="54"/>
      <c r="BD350" s="54"/>
      <c r="BE350" s="54"/>
      <c r="BF350" s="54"/>
      <c r="BG350" s="54"/>
      <c r="BH350" s="54"/>
      <c r="BI350" s="54"/>
      <c r="BJ350" s="54"/>
    </row>
    <row r="351" spans="1:62" ht="15.75">
      <c r="A351" s="159"/>
      <c r="B351" s="858"/>
      <c r="C351" s="859"/>
      <c r="D351" s="854"/>
      <c r="E351" s="774" t="s">
        <v>643</v>
      </c>
      <c r="F351" s="463" t="e">
        <f t="shared" si="84"/>
        <v>#DIV/0!</v>
      </c>
      <c r="G351" s="60">
        <f t="shared" si="85"/>
        <v>0</v>
      </c>
      <c r="H351" s="49">
        <f t="shared" si="86"/>
        <v>0</v>
      </c>
      <c r="I351" s="49">
        <f t="shared" si="87"/>
        <v>0</v>
      </c>
      <c r="J351" s="51">
        <f t="shared" si="89"/>
        <v>0</v>
      </c>
      <c r="K351" s="52">
        <f t="shared" si="88"/>
        <v>0</v>
      </c>
      <c r="L351" s="812"/>
      <c r="M351" s="48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813"/>
      <c r="AD351" s="484"/>
      <c r="AE351" s="54"/>
      <c r="AF351" s="54"/>
      <c r="AG351" s="54"/>
      <c r="AH351" s="54"/>
      <c r="AI351" s="54"/>
      <c r="AJ351" s="54"/>
      <c r="AK351" s="54"/>
      <c r="AL351" s="54"/>
      <c r="AM351" s="54"/>
      <c r="AN351" s="54"/>
      <c r="AO351" s="54"/>
      <c r="AP351" s="54"/>
      <c r="AQ351" s="54"/>
      <c r="AR351" s="54"/>
      <c r="AS351" s="54"/>
      <c r="AT351" s="813"/>
      <c r="AU351" s="484"/>
      <c r="AV351" s="54"/>
      <c r="AW351" s="54"/>
      <c r="AX351" s="54"/>
      <c r="AY351" s="54"/>
      <c r="AZ351" s="54"/>
      <c r="BA351" s="54"/>
      <c r="BB351" s="54"/>
      <c r="BC351" s="54"/>
      <c r="BD351" s="54"/>
      <c r="BE351" s="54"/>
      <c r="BF351" s="54"/>
      <c r="BG351" s="54"/>
      <c r="BH351" s="54"/>
      <c r="BI351" s="54"/>
      <c r="BJ351" s="54"/>
    </row>
    <row r="352" spans="1:62" ht="15.75">
      <c r="A352" s="771"/>
      <c r="B352" s="364" t="s">
        <v>176</v>
      </c>
      <c r="C352" s="364" t="s">
        <v>21</v>
      </c>
      <c r="D352" s="361"/>
      <c r="E352" s="57" t="s">
        <v>644</v>
      </c>
      <c r="F352" s="775">
        <f t="shared" si="84"/>
        <v>10</v>
      </c>
      <c r="G352" s="60">
        <f t="shared" si="85"/>
        <v>7</v>
      </c>
      <c r="H352" s="49">
        <f t="shared" si="86"/>
        <v>70</v>
      </c>
      <c r="I352" s="49">
        <f t="shared" si="87"/>
        <v>0</v>
      </c>
      <c r="J352" s="51">
        <f t="shared" si="89"/>
        <v>70</v>
      </c>
      <c r="K352" s="52">
        <f t="shared" si="88"/>
        <v>0</v>
      </c>
      <c r="L352" s="812"/>
      <c r="M352" s="484">
        <v>6</v>
      </c>
      <c r="N352" s="54"/>
      <c r="O352" s="54">
        <v>7</v>
      </c>
      <c r="P352" s="54"/>
      <c r="Q352" s="54">
        <v>14</v>
      </c>
      <c r="R352" s="54">
        <v>3</v>
      </c>
      <c r="S352" s="54"/>
      <c r="T352" s="54">
        <v>13</v>
      </c>
      <c r="U352" s="54">
        <v>11</v>
      </c>
      <c r="V352" s="54">
        <v>16</v>
      </c>
      <c r="W352" s="54"/>
      <c r="X352" s="54"/>
      <c r="Y352" s="54"/>
      <c r="Z352" s="54"/>
      <c r="AA352" s="54"/>
      <c r="AB352" s="54"/>
      <c r="AC352" s="813"/>
      <c r="AD352" s="484"/>
      <c r="AE352" s="54"/>
      <c r="AF352" s="54"/>
      <c r="AG352" s="54"/>
      <c r="AH352" s="54"/>
      <c r="AI352" s="54"/>
      <c r="AJ352" s="54"/>
      <c r="AK352" s="54"/>
      <c r="AL352" s="54"/>
      <c r="AM352" s="54"/>
      <c r="AN352" s="54"/>
      <c r="AO352" s="54"/>
      <c r="AP352" s="54"/>
      <c r="AQ352" s="54"/>
      <c r="AR352" s="54"/>
      <c r="AS352" s="54"/>
      <c r="AT352" s="813"/>
      <c r="AU352" s="484"/>
      <c r="AV352" s="54"/>
      <c r="AW352" s="54"/>
      <c r="AX352" s="54"/>
      <c r="AY352" s="54"/>
      <c r="AZ352" s="54"/>
      <c r="BA352" s="54"/>
      <c r="BB352" s="54"/>
      <c r="BC352" s="54"/>
      <c r="BD352" s="54"/>
      <c r="BE352" s="54"/>
      <c r="BF352" s="54"/>
      <c r="BG352" s="54"/>
      <c r="BH352" s="54"/>
      <c r="BI352" s="54"/>
      <c r="BJ352" s="54"/>
    </row>
    <row r="353" spans="1:62" ht="16.5" thickBot="1">
      <c r="A353" s="151"/>
      <c r="B353" s="364" t="s">
        <v>179</v>
      </c>
      <c r="C353" s="364" t="s">
        <v>57</v>
      </c>
      <c r="D353" s="361"/>
      <c r="E353" s="57" t="s">
        <v>644</v>
      </c>
      <c r="F353" s="50">
        <f t="shared" si="84"/>
        <v>7.6</v>
      </c>
      <c r="G353" s="49">
        <f>COUNT(M353:AB353)</f>
        <v>5</v>
      </c>
      <c r="H353" s="49">
        <f>SUM(M353:AB353)</f>
        <v>38</v>
      </c>
      <c r="I353" s="49">
        <f>SUM(AD353:AT353)</f>
        <v>0</v>
      </c>
      <c r="J353" s="51">
        <f t="shared" si="89"/>
        <v>38</v>
      </c>
      <c r="K353" s="52">
        <f>SUM(AU353:BJ353)</f>
        <v>0</v>
      </c>
      <c r="L353" s="812"/>
      <c r="M353" s="484"/>
      <c r="N353" s="54">
        <v>7</v>
      </c>
      <c r="O353" s="54"/>
      <c r="P353" s="54">
        <v>10</v>
      </c>
      <c r="Q353" s="54"/>
      <c r="R353" s="54"/>
      <c r="S353" s="54">
        <v>6</v>
      </c>
      <c r="T353" s="54">
        <v>4</v>
      </c>
      <c r="U353" s="54"/>
      <c r="V353" s="54"/>
      <c r="W353" s="54">
        <v>11</v>
      </c>
      <c r="X353" s="54"/>
      <c r="Y353" s="54"/>
      <c r="Z353" s="54"/>
      <c r="AA353" s="54"/>
      <c r="AB353" s="54"/>
      <c r="AC353" s="813"/>
      <c r="AD353" s="484"/>
      <c r="AE353" s="54"/>
      <c r="AF353" s="54"/>
      <c r="AG353" s="54"/>
      <c r="AH353" s="54"/>
      <c r="AI353" s="54"/>
      <c r="AJ353" s="54"/>
      <c r="AK353" s="54"/>
      <c r="AL353" s="54"/>
      <c r="AM353" s="54"/>
      <c r="AN353" s="54"/>
      <c r="AO353" s="54"/>
      <c r="AP353" s="54"/>
      <c r="AQ353" s="54"/>
      <c r="AR353" s="54"/>
      <c r="AS353" s="54"/>
      <c r="AT353" s="813"/>
      <c r="AU353" s="484"/>
      <c r="AV353" s="54"/>
      <c r="AW353" s="54"/>
      <c r="AX353" s="54"/>
      <c r="AY353" s="54"/>
      <c r="AZ353" s="54"/>
      <c r="BA353" s="54"/>
      <c r="BB353" s="54"/>
      <c r="BC353" s="54"/>
      <c r="BD353" s="54"/>
      <c r="BE353" s="54"/>
      <c r="BF353" s="54"/>
      <c r="BG353" s="54"/>
      <c r="BH353" s="54"/>
      <c r="BI353" s="54"/>
      <c r="BJ353" s="54"/>
    </row>
    <row r="354" spans="1:62" ht="16.5" thickBot="1">
      <c r="A354" s="152"/>
      <c r="B354" s="165"/>
      <c r="C354" s="165"/>
      <c r="D354" s="100"/>
      <c r="E354" s="44" t="s">
        <v>648</v>
      </c>
      <c r="F354" s="141"/>
      <c r="G354" s="464">
        <f>COUNT(M354:AB354)</f>
        <v>11</v>
      </c>
      <c r="H354" s="147">
        <f>SUM(M354:AB354)</f>
        <v>22</v>
      </c>
      <c r="I354" s="44"/>
      <c r="J354" s="142"/>
      <c r="K354" s="143"/>
      <c r="L354" s="812"/>
      <c r="M354" s="144">
        <v>0</v>
      </c>
      <c r="N354" s="145">
        <v>4</v>
      </c>
      <c r="O354" s="146">
        <v>4</v>
      </c>
      <c r="P354" s="462">
        <v>2</v>
      </c>
      <c r="Q354" s="146">
        <v>2</v>
      </c>
      <c r="R354" s="146">
        <v>0</v>
      </c>
      <c r="S354" s="145">
        <v>0</v>
      </c>
      <c r="T354" s="145">
        <v>4</v>
      </c>
      <c r="U354" s="475">
        <v>0</v>
      </c>
      <c r="V354" s="145">
        <v>2</v>
      </c>
      <c r="W354" s="145">
        <v>4</v>
      </c>
      <c r="X354" s="145"/>
      <c r="Y354" s="145"/>
      <c r="Z354" s="145"/>
      <c r="AA354" s="475"/>
      <c r="AB354" s="475"/>
      <c r="AC354" s="813"/>
      <c r="AD354" s="484"/>
      <c r="AE354" s="54"/>
      <c r="AF354" s="54"/>
      <c r="AG354" s="54"/>
      <c r="AH354" s="54"/>
      <c r="AI354" s="54"/>
      <c r="AJ354" s="54"/>
      <c r="AK354" s="54"/>
      <c r="AL354" s="54"/>
      <c r="AM354" s="54"/>
      <c r="AN354" s="54"/>
      <c r="AO354" s="54"/>
      <c r="AP354" s="54"/>
      <c r="AQ354" s="54"/>
      <c r="AR354" s="54"/>
      <c r="AS354" s="54"/>
      <c r="AT354" s="813"/>
      <c r="AU354" s="484"/>
      <c r="AV354" s="54"/>
      <c r="AW354" s="54"/>
      <c r="AX354" s="54"/>
      <c r="AY354" s="54"/>
      <c r="AZ354" s="54"/>
      <c r="BA354" s="54"/>
      <c r="BB354" s="54"/>
      <c r="BC354" s="54"/>
      <c r="BD354" s="54"/>
      <c r="BE354" s="54"/>
      <c r="BF354" s="54"/>
      <c r="BG354" s="54"/>
      <c r="BH354" s="54"/>
      <c r="BI354" s="54"/>
      <c r="BJ354" s="54"/>
    </row>
    <row r="355" spans="1:62" ht="15.75">
      <c r="A355" s="786" t="s">
        <v>340</v>
      </c>
      <c r="B355" s="40"/>
      <c r="C355" s="40"/>
      <c r="D355" s="41"/>
      <c r="E355" s="42"/>
      <c r="F355" s="43"/>
      <c r="G355" s="40"/>
      <c r="H355" s="40"/>
      <c r="I355" s="40"/>
      <c r="J355" s="40"/>
      <c r="K355" s="40"/>
      <c r="L355" s="40"/>
      <c r="M355" s="40"/>
      <c r="N355" s="40"/>
      <c r="O355" s="40"/>
      <c r="P355" s="40" t="s">
        <v>7</v>
      </c>
      <c r="Q355" s="40" t="s">
        <v>81</v>
      </c>
      <c r="R355" s="40"/>
      <c r="S355" s="40" t="s">
        <v>83</v>
      </c>
      <c r="T355" s="40"/>
      <c r="U355" s="40"/>
      <c r="V355" s="40"/>
      <c r="W355" s="40"/>
      <c r="X355" s="40"/>
      <c r="Y355" s="40"/>
      <c r="Z355" s="40"/>
      <c r="AA355" s="40"/>
      <c r="AB355" s="483"/>
      <c r="AC355" s="812"/>
      <c r="AD355" s="42"/>
      <c r="AE355" s="42"/>
      <c r="AF355" s="42"/>
      <c r="AG355" s="42"/>
      <c r="AH355" s="42"/>
      <c r="AI355" s="42" t="s">
        <v>11</v>
      </c>
      <c r="AJ355" s="42" t="s">
        <v>84</v>
      </c>
      <c r="AK355" s="42" t="s">
        <v>85</v>
      </c>
      <c r="AL355" s="42" t="s">
        <v>84</v>
      </c>
      <c r="AM355" s="42" t="s">
        <v>86</v>
      </c>
      <c r="AN355" s="44" t="s">
        <v>87</v>
      </c>
      <c r="AO355" s="44" t="s">
        <v>88</v>
      </c>
      <c r="AP355" s="44" t="s">
        <v>89</v>
      </c>
      <c r="AQ355" s="44" t="s">
        <v>87</v>
      </c>
      <c r="AR355" s="44"/>
      <c r="AS355" s="44"/>
      <c r="AT355" s="813"/>
      <c r="AU355" s="40"/>
      <c r="AV355" s="40"/>
      <c r="AW355" s="40" t="s">
        <v>90</v>
      </c>
      <c r="AX355" s="40" t="s">
        <v>91</v>
      </c>
      <c r="AY355" s="40" t="s">
        <v>87</v>
      </c>
      <c r="AZ355" s="40" t="s">
        <v>84</v>
      </c>
      <c r="BA355" s="40" t="s">
        <v>86</v>
      </c>
      <c r="BB355" s="40" t="s">
        <v>83</v>
      </c>
      <c r="BC355" s="40"/>
      <c r="BD355" s="40"/>
      <c r="BE355" s="40"/>
      <c r="BF355" s="40"/>
      <c r="BG355" s="40"/>
      <c r="BH355" s="40"/>
      <c r="BI355" s="40"/>
      <c r="BJ355" s="40"/>
    </row>
    <row r="356" spans="1:62" ht="15">
      <c r="A356" s="150"/>
      <c r="B356" s="58" t="s">
        <v>38</v>
      </c>
      <c r="C356" s="58" t="s">
        <v>39</v>
      </c>
      <c r="D356" s="59" t="s">
        <v>92</v>
      </c>
      <c r="E356" s="45" t="s">
        <v>93</v>
      </c>
      <c r="F356" s="46" t="s">
        <v>100</v>
      </c>
      <c r="G356" s="45" t="s">
        <v>94</v>
      </c>
      <c r="H356" s="45" t="s">
        <v>95</v>
      </c>
      <c r="I356" s="45" t="s">
        <v>96</v>
      </c>
      <c r="J356" s="45" t="s">
        <v>105</v>
      </c>
      <c r="K356" s="47" t="s">
        <v>97</v>
      </c>
      <c r="L356" s="814"/>
      <c r="M356" s="815">
        <v>1</v>
      </c>
      <c r="N356" s="816">
        <v>2</v>
      </c>
      <c r="O356" s="816">
        <v>3</v>
      </c>
      <c r="P356" s="816">
        <v>4</v>
      </c>
      <c r="Q356" s="816">
        <v>5</v>
      </c>
      <c r="R356" s="816">
        <v>6</v>
      </c>
      <c r="S356" s="816">
        <v>7</v>
      </c>
      <c r="T356" s="816">
        <v>8</v>
      </c>
      <c r="U356" s="816">
        <v>9</v>
      </c>
      <c r="V356" s="816">
        <v>10</v>
      </c>
      <c r="W356" s="816">
        <v>11</v>
      </c>
      <c r="X356" s="816">
        <v>12</v>
      </c>
      <c r="Y356" s="816">
        <v>13</v>
      </c>
      <c r="Z356" s="816">
        <v>14</v>
      </c>
      <c r="AA356" s="816">
        <v>15</v>
      </c>
      <c r="AB356" s="816">
        <v>16</v>
      </c>
      <c r="AC356" s="817"/>
      <c r="AD356" s="815">
        <v>1</v>
      </c>
      <c r="AE356" s="816">
        <v>2</v>
      </c>
      <c r="AF356" s="816">
        <v>3</v>
      </c>
      <c r="AG356" s="816">
        <v>4</v>
      </c>
      <c r="AH356" s="816">
        <v>5</v>
      </c>
      <c r="AI356" s="816">
        <v>6</v>
      </c>
      <c r="AJ356" s="816">
        <v>7</v>
      </c>
      <c r="AK356" s="816">
        <v>8</v>
      </c>
      <c r="AL356" s="816">
        <v>9</v>
      </c>
      <c r="AM356" s="816">
        <v>10</v>
      </c>
      <c r="AN356" s="816">
        <v>11</v>
      </c>
      <c r="AO356" s="816">
        <v>12</v>
      </c>
      <c r="AP356" s="816">
        <v>13</v>
      </c>
      <c r="AQ356" s="816">
        <v>14</v>
      </c>
      <c r="AR356" s="816">
        <v>15</v>
      </c>
      <c r="AS356" s="816">
        <v>16</v>
      </c>
      <c r="AT356" s="818"/>
      <c r="AU356" s="815">
        <v>1</v>
      </c>
      <c r="AV356" s="816">
        <v>2</v>
      </c>
      <c r="AW356" s="816">
        <v>3</v>
      </c>
      <c r="AX356" s="816">
        <v>4</v>
      </c>
      <c r="AY356" s="816">
        <v>5</v>
      </c>
      <c r="AZ356" s="816">
        <v>6</v>
      </c>
      <c r="BA356" s="816">
        <v>7</v>
      </c>
      <c r="BB356" s="816">
        <v>8</v>
      </c>
      <c r="BC356" s="816">
        <v>9</v>
      </c>
      <c r="BD356" s="816">
        <v>10</v>
      </c>
      <c r="BE356" s="816">
        <v>11</v>
      </c>
      <c r="BF356" s="816">
        <v>12</v>
      </c>
      <c r="BG356" s="816">
        <v>13</v>
      </c>
      <c r="BH356" s="816">
        <v>14</v>
      </c>
      <c r="BI356" s="816">
        <v>15</v>
      </c>
      <c r="BJ356" s="816">
        <v>16</v>
      </c>
    </row>
    <row r="357" spans="1:62" ht="15.75">
      <c r="A357" s="582">
        <v>73</v>
      </c>
      <c r="B357" s="492" t="s">
        <v>371</v>
      </c>
      <c r="C357" s="493" t="s">
        <v>54</v>
      </c>
      <c r="D357" s="494">
        <v>731210</v>
      </c>
      <c r="E357" s="60" t="s">
        <v>502</v>
      </c>
      <c r="F357" s="50">
        <f>J357/G357</f>
        <v>2.25</v>
      </c>
      <c r="G357" s="49">
        <f aca="true" t="shared" si="90" ref="G357:G379">COUNT(M357:AB357)</f>
        <v>4</v>
      </c>
      <c r="H357" s="49">
        <f aca="true" t="shared" si="91" ref="H357:H379">SUM(M357:AB357)</f>
        <v>5</v>
      </c>
      <c r="I357" s="49">
        <f aca="true" t="shared" si="92" ref="I357:I379">SUM(AD357:AT357)</f>
        <v>4</v>
      </c>
      <c r="J357" s="51">
        <f>SUM(H357:I357)</f>
        <v>9</v>
      </c>
      <c r="K357" s="52">
        <f aca="true" t="shared" si="93" ref="K357:K379">SUM(AU357:BJ357)</f>
        <v>0</v>
      </c>
      <c r="L357" s="812"/>
      <c r="M357" s="484">
        <v>0</v>
      </c>
      <c r="N357" s="54">
        <v>0</v>
      </c>
      <c r="O357" s="54"/>
      <c r="P357" s="54"/>
      <c r="Q357" s="54"/>
      <c r="R357" s="54">
        <v>5</v>
      </c>
      <c r="S357" s="54"/>
      <c r="T357" s="54">
        <v>0</v>
      </c>
      <c r="U357" s="54"/>
      <c r="V357" s="54"/>
      <c r="W357" s="54"/>
      <c r="X357" s="54"/>
      <c r="Y357" s="54"/>
      <c r="Z357" s="54"/>
      <c r="AA357" s="54"/>
      <c r="AB357" s="54"/>
      <c r="AC357" s="813"/>
      <c r="AD357" s="484">
        <v>2</v>
      </c>
      <c r="AE357" s="54">
        <v>0</v>
      </c>
      <c r="AF357" s="54"/>
      <c r="AG357" s="54"/>
      <c r="AH357" s="54"/>
      <c r="AI357" s="54">
        <v>1</v>
      </c>
      <c r="AJ357" s="54"/>
      <c r="AK357" s="54">
        <v>1</v>
      </c>
      <c r="AL357" s="54"/>
      <c r="AM357" s="54"/>
      <c r="AN357" s="54"/>
      <c r="AO357" s="54"/>
      <c r="AP357" s="54"/>
      <c r="AQ357" s="54"/>
      <c r="AR357" s="54"/>
      <c r="AS357" s="54"/>
      <c r="AT357" s="813"/>
      <c r="AU357" s="484"/>
      <c r="AV357" s="54"/>
      <c r="AW357" s="54"/>
      <c r="AX357" s="54"/>
      <c r="AY357" s="54"/>
      <c r="AZ357" s="54"/>
      <c r="BA357" s="54"/>
      <c r="BB357" s="54"/>
      <c r="BC357" s="54"/>
      <c r="BD357" s="54"/>
      <c r="BE357" s="54"/>
      <c r="BF357" s="54"/>
      <c r="BG357" s="54"/>
      <c r="BH357" s="54"/>
      <c r="BI357" s="54"/>
      <c r="BJ357" s="54"/>
    </row>
    <row r="358" spans="1:62" ht="15.75">
      <c r="A358" s="590"/>
      <c r="B358" s="495" t="s">
        <v>372</v>
      </c>
      <c r="C358" s="495" t="s">
        <v>373</v>
      </c>
      <c r="D358" s="496">
        <v>701130</v>
      </c>
      <c r="E358" s="60" t="s">
        <v>502</v>
      </c>
      <c r="F358" s="50">
        <f aca="true" t="shared" si="94" ref="F358:F380">J358/G358</f>
        <v>3.125</v>
      </c>
      <c r="G358" s="49">
        <f t="shared" si="90"/>
        <v>8</v>
      </c>
      <c r="H358" s="49">
        <f t="shared" si="91"/>
        <v>15</v>
      </c>
      <c r="I358" s="49">
        <f t="shared" si="92"/>
        <v>10</v>
      </c>
      <c r="J358" s="51">
        <f aca="true" t="shared" si="95" ref="J358:J380">SUM(H358:I358)</f>
        <v>25</v>
      </c>
      <c r="K358" s="52">
        <f t="shared" si="93"/>
        <v>0</v>
      </c>
      <c r="L358" s="812"/>
      <c r="M358" s="484"/>
      <c r="N358" s="54">
        <v>2</v>
      </c>
      <c r="O358" s="54">
        <v>1</v>
      </c>
      <c r="P358" s="54">
        <v>3</v>
      </c>
      <c r="Q358" s="54">
        <v>1</v>
      </c>
      <c r="R358" s="54"/>
      <c r="S358" s="54">
        <v>3</v>
      </c>
      <c r="T358" s="54">
        <v>1</v>
      </c>
      <c r="U358" s="54">
        <v>3</v>
      </c>
      <c r="V358" s="54"/>
      <c r="W358" s="54">
        <v>1</v>
      </c>
      <c r="X358" s="54"/>
      <c r="Y358" s="54"/>
      <c r="Z358" s="54"/>
      <c r="AA358" s="54"/>
      <c r="AB358" s="54"/>
      <c r="AC358" s="813"/>
      <c r="AD358" s="484"/>
      <c r="AE358" s="54">
        <v>0</v>
      </c>
      <c r="AF358" s="54">
        <v>0</v>
      </c>
      <c r="AG358" s="54">
        <v>5</v>
      </c>
      <c r="AH358" s="54">
        <v>1</v>
      </c>
      <c r="AI358" s="54"/>
      <c r="AJ358" s="54">
        <v>2</v>
      </c>
      <c r="AK358" s="54">
        <v>1</v>
      </c>
      <c r="AL358" s="54">
        <v>1</v>
      </c>
      <c r="AM358" s="54"/>
      <c r="AN358" s="54">
        <v>0</v>
      </c>
      <c r="AO358" s="54"/>
      <c r="AP358" s="54"/>
      <c r="AQ358" s="54"/>
      <c r="AR358" s="54"/>
      <c r="AS358" s="54"/>
      <c r="AT358" s="813"/>
      <c r="AU358" s="484"/>
      <c r="AV358" s="54"/>
      <c r="AW358" s="54"/>
      <c r="AX358" s="54"/>
      <c r="AY358" s="54"/>
      <c r="AZ358" s="54"/>
      <c r="BA358" s="54"/>
      <c r="BB358" s="54"/>
      <c r="BC358" s="54"/>
      <c r="BD358" s="54"/>
      <c r="BE358" s="54"/>
      <c r="BF358" s="54"/>
      <c r="BG358" s="54"/>
      <c r="BH358" s="54"/>
      <c r="BI358" s="54"/>
      <c r="BJ358" s="54"/>
    </row>
    <row r="359" spans="1:62" ht="15.75">
      <c r="A359" s="590"/>
      <c r="B359" s="495" t="s">
        <v>374</v>
      </c>
      <c r="C359" s="495" t="s">
        <v>144</v>
      </c>
      <c r="D359" s="496">
        <v>790728</v>
      </c>
      <c r="E359" s="60" t="s">
        <v>502</v>
      </c>
      <c r="F359" s="50">
        <f t="shared" si="94"/>
        <v>3.8</v>
      </c>
      <c r="G359" s="49">
        <f t="shared" si="90"/>
        <v>5</v>
      </c>
      <c r="H359" s="49">
        <f t="shared" si="91"/>
        <v>9</v>
      </c>
      <c r="I359" s="49">
        <f t="shared" si="92"/>
        <v>10</v>
      </c>
      <c r="J359" s="51">
        <f t="shared" si="95"/>
        <v>19</v>
      </c>
      <c r="K359" s="52">
        <f t="shared" si="93"/>
        <v>0</v>
      </c>
      <c r="L359" s="819"/>
      <c r="M359" s="485"/>
      <c r="N359" s="55"/>
      <c r="O359" s="55"/>
      <c r="P359" s="55"/>
      <c r="Q359" s="55">
        <v>1</v>
      </c>
      <c r="R359" s="55">
        <v>4</v>
      </c>
      <c r="S359" s="55">
        <v>1</v>
      </c>
      <c r="T359" s="55">
        <v>2</v>
      </c>
      <c r="U359" s="55"/>
      <c r="V359" s="55">
        <v>1</v>
      </c>
      <c r="W359" s="55"/>
      <c r="X359" s="55"/>
      <c r="Y359" s="55"/>
      <c r="Z359" s="55"/>
      <c r="AA359" s="55"/>
      <c r="AB359" s="55"/>
      <c r="AC359" s="813"/>
      <c r="AD359" s="485"/>
      <c r="AE359" s="55"/>
      <c r="AF359" s="55"/>
      <c r="AG359" s="55"/>
      <c r="AH359" s="55">
        <v>4</v>
      </c>
      <c r="AI359" s="55">
        <v>3</v>
      </c>
      <c r="AJ359" s="55">
        <v>3</v>
      </c>
      <c r="AK359" s="55">
        <v>0</v>
      </c>
      <c r="AL359" s="55"/>
      <c r="AM359" s="55">
        <v>0</v>
      </c>
      <c r="AN359" s="55"/>
      <c r="AO359" s="55"/>
      <c r="AP359" s="55"/>
      <c r="AQ359" s="55"/>
      <c r="AR359" s="55"/>
      <c r="AS359" s="55"/>
      <c r="AT359" s="813"/>
      <c r="AU359" s="485"/>
      <c r="AV359" s="55"/>
      <c r="AW359" s="55"/>
      <c r="AX359" s="55"/>
      <c r="AY359" s="55"/>
      <c r="AZ359" s="55"/>
      <c r="BA359" s="55"/>
      <c r="BB359" s="55"/>
      <c r="BC359" s="55"/>
      <c r="BD359" s="55"/>
      <c r="BE359" s="55"/>
      <c r="BF359" s="55"/>
      <c r="BG359" s="55"/>
      <c r="BH359" s="55"/>
      <c r="BI359" s="55"/>
      <c r="BJ359" s="55"/>
    </row>
    <row r="360" spans="1:62" ht="15.75">
      <c r="A360" s="590"/>
      <c r="B360" s="492" t="s">
        <v>375</v>
      </c>
      <c r="C360" s="493" t="s">
        <v>376</v>
      </c>
      <c r="D360" s="494">
        <v>880130</v>
      </c>
      <c r="E360" s="60" t="s">
        <v>502</v>
      </c>
      <c r="F360" s="50" t="e">
        <f t="shared" si="94"/>
        <v>#DIV/0!</v>
      </c>
      <c r="G360" s="49">
        <f t="shared" si="90"/>
        <v>0</v>
      </c>
      <c r="H360" s="49">
        <f t="shared" si="91"/>
        <v>0</v>
      </c>
      <c r="I360" s="49">
        <f t="shared" si="92"/>
        <v>0</v>
      </c>
      <c r="J360" s="51">
        <f t="shared" si="95"/>
        <v>0</v>
      </c>
      <c r="K360" s="52">
        <f t="shared" si="93"/>
        <v>0</v>
      </c>
      <c r="L360" s="812"/>
      <c r="M360" s="48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  <c r="AA360" s="54"/>
      <c r="AB360" s="54"/>
      <c r="AC360" s="813"/>
      <c r="AD360" s="484"/>
      <c r="AE360" s="54"/>
      <c r="AF360" s="54"/>
      <c r="AG360" s="54"/>
      <c r="AH360" s="54"/>
      <c r="AI360" s="54"/>
      <c r="AJ360" s="54"/>
      <c r="AK360" s="54"/>
      <c r="AL360" s="54"/>
      <c r="AM360" s="54"/>
      <c r="AN360" s="54"/>
      <c r="AO360" s="54"/>
      <c r="AP360" s="54"/>
      <c r="AQ360" s="54"/>
      <c r="AR360" s="54"/>
      <c r="AS360" s="54"/>
      <c r="AT360" s="813"/>
      <c r="AU360" s="484"/>
      <c r="AV360" s="54"/>
      <c r="AW360" s="54"/>
      <c r="AX360" s="54"/>
      <c r="AY360" s="54"/>
      <c r="AZ360" s="54"/>
      <c r="BA360" s="54"/>
      <c r="BB360" s="54"/>
      <c r="BC360" s="54"/>
      <c r="BD360" s="54"/>
      <c r="BE360" s="54"/>
      <c r="BF360" s="54"/>
      <c r="BG360" s="54"/>
      <c r="BH360" s="54"/>
      <c r="BI360" s="54"/>
      <c r="BJ360" s="54"/>
    </row>
    <row r="361" spans="1:62" ht="15.75">
      <c r="A361" s="590"/>
      <c r="B361" s="497" t="s">
        <v>377</v>
      </c>
      <c r="C361" s="497" t="s">
        <v>19</v>
      </c>
      <c r="D361" s="307">
        <v>741024</v>
      </c>
      <c r="E361" s="60" t="s">
        <v>502</v>
      </c>
      <c r="F361" s="50">
        <f t="shared" si="94"/>
        <v>6</v>
      </c>
      <c r="G361" s="49">
        <f t="shared" si="90"/>
        <v>1</v>
      </c>
      <c r="H361" s="49">
        <f t="shared" si="91"/>
        <v>4</v>
      </c>
      <c r="I361" s="49">
        <f t="shared" si="92"/>
        <v>2</v>
      </c>
      <c r="J361" s="51">
        <f t="shared" si="95"/>
        <v>6</v>
      </c>
      <c r="K361" s="52">
        <f t="shared" si="93"/>
        <v>0</v>
      </c>
      <c r="L361" s="812"/>
      <c r="M361" s="484"/>
      <c r="N361" s="54"/>
      <c r="O361" s="54"/>
      <c r="P361" s="54">
        <v>4</v>
      </c>
      <c r="Q361" s="54"/>
      <c r="R361" s="54"/>
      <c r="S361" s="54"/>
      <c r="T361" s="54"/>
      <c r="U361" s="54"/>
      <c r="V361" s="54"/>
      <c r="W361" s="54"/>
      <c r="X361" s="54"/>
      <c r="Y361" s="54"/>
      <c r="Z361" s="54"/>
      <c r="AA361" s="54"/>
      <c r="AB361" s="54"/>
      <c r="AC361" s="813"/>
      <c r="AD361" s="484"/>
      <c r="AE361" s="54"/>
      <c r="AF361" s="54"/>
      <c r="AG361" s="54">
        <v>2</v>
      </c>
      <c r="AH361" s="54"/>
      <c r="AI361" s="54"/>
      <c r="AJ361" s="54"/>
      <c r="AK361" s="54"/>
      <c r="AL361" s="54"/>
      <c r="AM361" s="54"/>
      <c r="AN361" s="54"/>
      <c r="AO361" s="54"/>
      <c r="AP361" s="54"/>
      <c r="AQ361" s="54"/>
      <c r="AR361" s="54"/>
      <c r="AS361" s="54"/>
      <c r="AT361" s="813"/>
      <c r="AU361" s="484"/>
      <c r="AV361" s="54"/>
      <c r="AW361" s="54"/>
      <c r="AX361" s="54"/>
      <c r="AY361" s="54"/>
      <c r="AZ361" s="54"/>
      <c r="BA361" s="54"/>
      <c r="BB361" s="54"/>
      <c r="BC361" s="54"/>
      <c r="BD361" s="54"/>
      <c r="BE361" s="54"/>
      <c r="BF361" s="54"/>
      <c r="BG361" s="54"/>
      <c r="BH361" s="54"/>
      <c r="BI361" s="54"/>
      <c r="BJ361" s="54"/>
    </row>
    <row r="362" spans="1:62" ht="15.75">
      <c r="A362" s="582">
        <v>85</v>
      </c>
      <c r="B362" s="499" t="s">
        <v>498</v>
      </c>
      <c r="C362" s="500" t="s">
        <v>17</v>
      </c>
      <c r="D362" s="501">
        <v>690714</v>
      </c>
      <c r="E362" s="60" t="s">
        <v>502</v>
      </c>
      <c r="F362" s="780">
        <f t="shared" si="94"/>
        <v>0.3333333333333333</v>
      </c>
      <c r="G362" s="49">
        <f t="shared" si="90"/>
        <v>3</v>
      </c>
      <c r="H362" s="49">
        <f t="shared" si="91"/>
        <v>0</v>
      </c>
      <c r="I362" s="49">
        <f t="shared" si="92"/>
        <v>1</v>
      </c>
      <c r="J362" s="51">
        <f t="shared" si="95"/>
        <v>1</v>
      </c>
      <c r="K362" s="52">
        <f t="shared" si="93"/>
        <v>0</v>
      </c>
      <c r="L362" s="812"/>
      <c r="M362" s="484">
        <v>0</v>
      </c>
      <c r="N362" s="54"/>
      <c r="O362" s="54"/>
      <c r="P362" s="54"/>
      <c r="Q362" s="54"/>
      <c r="R362" s="54">
        <v>0</v>
      </c>
      <c r="S362" s="54"/>
      <c r="T362" s="54"/>
      <c r="U362" s="54">
        <v>0</v>
      </c>
      <c r="V362" s="54"/>
      <c r="W362" s="54"/>
      <c r="X362" s="54"/>
      <c r="Y362" s="54"/>
      <c r="Z362" s="54"/>
      <c r="AA362" s="54"/>
      <c r="AB362" s="54"/>
      <c r="AC362" s="813"/>
      <c r="AD362" s="484">
        <v>1</v>
      </c>
      <c r="AE362" s="54"/>
      <c r="AF362" s="54"/>
      <c r="AG362" s="54"/>
      <c r="AH362" s="54"/>
      <c r="AI362" s="54">
        <v>0</v>
      </c>
      <c r="AJ362" s="54"/>
      <c r="AK362" s="54"/>
      <c r="AL362" s="54">
        <v>0</v>
      </c>
      <c r="AM362" s="54"/>
      <c r="AN362" s="54"/>
      <c r="AO362" s="54"/>
      <c r="AP362" s="54"/>
      <c r="AQ362" s="54"/>
      <c r="AR362" s="54"/>
      <c r="AS362" s="54"/>
      <c r="AT362" s="813"/>
      <c r="AU362" s="484"/>
      <c r="AV362" s="54"/>
      <c r="AW362" s="54"/>
      <c r="AX362" s="54"/>
      <c r="AY362" s="54"/>
      <c r="AZ362" s="54"/>
      <c r="BA362" s="54"/>
      <c r="BB362" s="54"/>
      <c r="BC362" s="54"/>
      <c r="BD362" s="54"/>
      <c r="BE362" s="54"/>
      <c r="BF362" s="54"/>
      <c r="BG362" s="54"/>
      <c r="BH362" s="54"/>
      <c r="BI362" s="54"/>
      <c r="BJ362" s="54"/>
    </row>
    <row r="363" spans="1:62" ht="15.75">
      <c r="A363" s="590">
        <v>33</v>
      </c>
      <c r="B363" s="499" t="s">
        <v>378</v>
      </c>
      <c r="C363" s="500" t="s">
        <v>379</v>
      </c>
      <c r="D363" s="501">
        <v>660328</v>
      </c>
      <c r="E363" s="60" t="s">
        <v>502</v>
      </c>
      <c r="F363" s="463">
        <f t="shared" si="94"/>
        <v>0.16666666666666666</v>
      </c>
      <c r="G363" s="60">
        <f t="shared" si="90"/>
        <v>6</v>
      </c>
      <c r="H363" s="49">
        <f t="shared" si="91"/>
        <v>0</v>
      </c>
      <c r="I363" s="49">
        <f t="shared" si="92"/>
        <v>1</v>
      </c>
      <c r="J363" s="51">
        <f t="shared" si="95"/>
        <v>1</v>
      </c>
      <c r="K363" s="52">
        <f t="shared" si="93"/>
        <v>0</v>
      </c>
      <c r="L363" s="812"/>
      <c r="M363" s="484">
        <v>0</v>
      </c>
      <c r="N363" s="54"/>
      <c r="O363" s="54">
        <v>0</v>
      </c>
      <c r="P363" s="54">
        <v>0</v>
      </c>
      <c r="Q363" s="54"/>
      <c r="R363" s="54"/>
      <c r="S363" s="54"/>
      <c r="T363" s="54"/>
      <c r="U363" s="54">
        <v>0</v>
      </c>
      <c r="V363" s="54">
        <v>0</v>
      </c>
      <c r="W363" s="54">
        <v>0</v>
      </c>
      <c r="X363" s="54"/>
      <c r="Y363" s="54"/>
      <c r="Z363" s="54"/>
      <c r="AA363" s="54"/>
      <c r="AB363" s="54"/>
      <c r="AC363" s="813"/>
      <c r="AD363" s="484">
        <v>0</v>
      </c>
      <c r="AE363" s="54"/>
      <c r="AF363" s="54">
        <v>0</v>
      </c>
      <c r="AG363" s="54">
        <v>0</v>
      </c>
      <c r="AH363" s="54"/>
      <c r="AI363" s="54"/>
      <c r="AJ363" s="54"/>
      <c r="AK363" s="54"/>
      <c r="AL363" s="54">
        <v>0</v>
      </c>
      <c r="AM363" s="54">
        <v>1</v>
      </c>
      <c r="AN363" s="54">
        <v>0</v>
      </c>
      <c r="AO363" s="54"/>
      <c r="AP363" s="54"/>
      <c r="AQ363" s="54"/>
      <c r="AR363" s="54"/>
      <c r="AS363" s="54"/>
      <c r="AT363" s="813"/>
      <c r="AU363" s="484"/>
      <c r="AV363" s="54"/>
      <c r="AW363" s="54"/>
      <c r="AX363" s="54"/>
      <c r="AY363" s="54"/>
      <c r="AZ363" s="54"/>
      <c r="BA363" s="54"/>
      <c r="BB363" s="54"/>
      <c r="BC363" s="54"/>
      <c r="BD363" s="54"/>
      <c r="BE363" s="54"/>
      <c r="BF363" s="54"/>
      <c r="BG363" s="54"/>
      <c r="BH363" s="54"/>
      <c r="BI363" s="54"/>
      <c r="BJ363" s="54"/>
    </row>
    <row r="364" spans="1:62" ht="15.75">
      <c r="A364" s="590"/>
      <c r="B364" s="497" t="s">
        <v>380</v>
      </c>
      <c r="C364" s="497" t="s">
        <v>17</v>
      </c>
      <c r="D364" s="502">
        <v>950826</v>
      </c>
      <c r="E364" s="60" t="s">
        <v>502</v>
      </c>
      <c r="F364" s="463">
        <f t="shared" si="94"/>
        <v>2.5</v>
      </c>
      <c r="G364" s="60">
        <f t="shared" si="90"/>
        <v>8</v>
      </c>
      <c r="H364" s="49">
        <f t="shared" si="91"/>
        <v>15</v>
      </c>
      <c r="I364" s="49">
        <f t="shared" si="92"/>
        <v>5</v>
      </c>
      <c r="J364" s="51">
        <f t="shared" si="95"/>
        <v>20</v>
      </c>
      <c r="K364" s="52">
        <f t="shared" si="93"/>
        <v>0</v>
      </c>
      <c r="L364" s="812"/>
      <c r="M364" s="484"/>
      <c r="N364" s="54">
        <v>0</v>
      </c>
      <c r="O364" s="54">
        <v>1</v>
      </c>
      <c r="P364" s="54">
        <v>4</v>
      </c>
      <c r="Q364" s="54">
        <v>5</v>
      </c>
      <c r="R364" s="54"/>
      <c r="S364" s="54">
        <v>2</v>
      </c>
      <c r="T364" s="54">
        <v>1</v>
      </c>
      <c r="U364" s="54"/>
      <c r="V364" s="54">
        <v>1</v>
      </c>
      <c r="W364" s="54">
        <v>1</v>
      </c>
      <c r="X364" s="54"/>
      <c r="Y364" s="54"/>
      <c r="Z364" s="54"/>
      <c r="AA364" s="54"/>
      <c r="AB364" s="54"/>
      <c r="AC364" s="813"/>
      <c r="AD364" s="484"/>
      <c r="AE364" s="54">
        <v>0</v>
      </c>
      <c r="AF364" s="54">
        <v>0</v>
      </c>
      <c r="AG364" s="54">
        <v>0</v>
      </c>
      <c r="AH364" s="54">
        <v>1</v>
      </c>
      <c r="AI364" s="54"/>
      <c r="AJ364" s="54">
        <v>2</v>
      </c>
      <c r="AK364" s="54">
        <v>0</v>
      </c>
      <c r="AL364" s="54"/>
      <c r="AM364" s="54">
        <v>0</v>
      </c>
      <c r="AN364" s="54">
        <v>2</v>
      </c>
      <c r="AO364" s="54"/>
      <c r="AP364" s="54"/>
      <c r="AQ364" s="54"/>
      <c r="AR364" s="54"/>
      <c r="AS364" s="54"/>
      <c r="AT364" s="813"/>
      <c r="AU364" s="484"/>
      <c r="AV364" s="54"/>
      <c r="AW364" s="54"/>
      <c r="AX364" s="54"/>
      <c r="AY364" s="54"/>
      <c r="AZ364" s="54"/>
      <c r="BA364" s="54"/>
      <c r="BB364" s="54"/>
      <c r="BC364" s="54"/>
      <c r="BD364" s="54"/>
      <c r="BE364" s="54"/>
      <c r="BF364" s="54"/>
      <c r="BG364" s="54"/>
      <c r="BH364" s="54"/>
      <c r="BI364" s="54"/>
      <c r="BJ364" s="54"/>
    </row>
    <row r="365" spans="1:62" ht="15.75">
      <c r="A365" s="582"/>
      <c r="B365" s="499" t="s">
        <v>381</v>
      </c>
      <c r="C365" s="500" t="s">
        <v>19</v>
      </c>
      <c r="D365" s="501">
        <v>761007</v>
      </c>
      <c r="E365" s="60" t="s">
        <v>502</v>
      </c>
      <c r="F365" s="463" t="e">
        <f t="shared" si="94"/>
        <v>#DIV/0!</v>
      </c>
      <c r="G365" s="60">
        <f t="shared" si="90"/>
        <v>0</v>
      </c>
      <c r="H365" s="49">
        <f t="shared" si="91"/>
        <v>0</v>
      </c>
      <c r="I365" s="49">
        <f t="shared" si="92"/>
        <v>0</v>
      </c>
      <c r="J365" s="51">
        <f t="shared" si="95"/>
        <v>0</v>
      </c>
      <c r="K365" s="52">
        <f t="shared" si="93"/>
        <v>0</v>
      </c>
      <c r="L365" s="812"/>
      <c r="M365" s="48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  <c r="AA365" s="54"/>
      <c r="AB365" s="54"/>
      <c r="AC365" s="813"/>
      <c r="AD365" s="484"/>
      <c r="AE365" s="54"/>
      <c r="AF365" s="54"/>
      <c r="AG365" s="54"/>
      <c r="AH365" s="54"/>
      <c r="AI365" s="54"/>
      <c r="AJ365" s="54"/>
      <c r="AK365" s="54"/>
      <c r="AL365" s="54"/>
      <c r="AM365" s="54"/>
      <c r="AN365" s="54"/>
      <c r="AO365" s="54"/>
      <c r="AP365" s="54"/>
      <c r="AQ365" s="54"/>
      <c r="AR365" s="54"/>
      <c r="AS365" s="54"/>
      <c r="AT365" s="813"/>
      <c r="AU365" s="484"/>
      <c r="AV365" s="54"/>
      <c r="AW365" s="54"/>
      <c r="AX365" s="54"/>
      <c r="AY365" s="54"/>
      <c r="AZ365" s="54"/>
      <c r="BA365" s="54"/>
      <c r="BB365" s="54"/>
      <c r="BC365" s="54"/>
      <c r="BD365" s="54"/>
      <c r="BE365" s="54"/>
      <c r="BF365" s="54"/>
      <c r="BG365" s="54"/>
      <c r="BH365" s="54"/>
      <c r="BI365" s="54"/>
      <c r="BJ365" s="54"/>
    </row>
    <row r="366" spans="1:62" ht="15.75">
      <c r="A366" s="590"/>
      <c r="B366" s="495" t="s">
        <v>382</v>
      </c>
      <c r="C366" s="495" t="s">
        <v>33</v>
      </c>
      <c r="D366" s="496">
        <v>731225</v>
      </c>
      <c r="E366" s="60" t="s">
        <v>502</v>
      </c>
      <c r="F366" s="463">
        <f t="shared" si="94"/>
        <v>2.7142857142857144</v>
      </c>
      <c r="G366" s="60">
        <f t="shared" si="90"/>
        <v>7</v>
      </c>
      <c r="H366" s="49">
        <f t="shared" si="91"/>
        <v>9</v>
      </c>
      <c r="I366" s="49">
        <f t="shared" si="92"/>
        <v>10</v>
      </c>
      <c r="J366" s="51">
        <f t="shared" si="95"/>
        <v>19</v>
      </c>
      <c r="K366" s="52">
        <f t="shared" si="93"/>
        <v>0</v>
      </c>
      <c r="L366" s="812"/>
      <c r="M366" s="484"/>
      <c r="N366" s="54">
        <v>0</v>
      </c>
      <c r="O366" s="54">
        <v>1</v>
      </c>
      <c r="P366" s="54">
        <v>2</v>
      </c>
      <c r="Q366" s="54">
        <v>1</v>
      </c>
      <c r="R366" s="54"/>
      <c r="S366" s="54">
        <v>4</v>
      </c>
      <c r="T366" s="54">
        <v>1</v>
      </c>
      <c r="U366" s="54"/>
      <c r="V366" s="54"/>
      <c r="W366" s="54">
        <v>0</v>
      </c>
      <c r="X366" s="54"/>
      <c r="Y366" s="54"/>
      <c r="Z366" s="54"/>
      <c r="AA366" s="54"/>
      <c r="AB366" s="54"/>
      <c r="AC366" s="813"/>
      <c r="AD366" s="484"/>
      <c r="AE366" s="54">
        <v>2</v>
      </c>
      <c r="AF366" s="54">
        <v>1</v>
      </c>
      <c r="AG366" s="54">
        <v>4</v>
      </c>
      <c r="AH366" s="54">
        <v>0</v>
      </c>
      <c r="AI366" s="54"/>
      <c r="AJ366" s="54">
        <v>2</v>
      </c>
      <c r="AK366" s="54">
        <v>1</v>
      </c>
      <c r="AL366" s="54"/>
      <c r="AM366" s="54"/>
      <c r="AN366" s="54">
        <v>0</v>
      </c>
      <c r="AO366" s="54"/>
      <c r="AP366" s="54"/>
      <c r="AQ366" s="54"/>
      <c r="AR366" s="54"/>
      <c r="AS366" s="54"/>
      <c r="AT366" s="813"/>
      <c r="AU366" s="484"/>
      <c r="AV366" s="54"/>
      <c r="AW366" s="54"/>
      <c r="AX366" s="54"/>
      <c r="AY366" s="54"/>
      <c r="AZ366" s="54"/>
      <c r="BA366" s="54"/>
      <c r="BB366" s="54"/>
      <c r="BC366" s="54"/>
      <c r="BD366" s="54"/>
      <c r="BE366" s="54"/>
      <c r="BF366" s="54"/>
      <c r="BG366" s="54"/>
      <c r="BH366" s="54"/>
      <c r="BI366" s="54"/>
      <c r="BJ366" s="54"/>
    </row>
    <row r="367" spans="1:62" ht="15.75">
      <c r="A367" s="582">
        <v>10</v>
      </c>
      <c r="B367" s="499" t="s">
        <v>71</v>
      </c>
      <c r="C367" s="500" t="s">
        <v>15</v>
      </c>
      <c r="D367" s="503">
        <v>611004</v>
      </c>
      <c r="E367" s="60" t="s">
        <v>502</v>
      </c>
      <c r="F367" s="463">
        <f t="shared" si="94"/>
        <v>1.75</v>
      </c>
      <c r="G367" s="60">
        <f t="shared" si="90"/>
        <v>4</v>
      </c>
      <c r="H367" s="49">
        <f t="shared" si="91"/>
        <v>4</v>
      </c>
      <c r="I367" s="49">
        <f t="shared" si="92"/>
        <v>3</v>
      </c>
      <c r="J367" s="51">
        <f t="shared" si="95"/>
        <v>7</v>
      </c>
      <c r="K367" s="52">
        <f t="shared" si="93"/>
        <v>0</v>
      </c>
      <c r="L367" s="812"/>
      <c r="M367" s="484">
        <v>3</v>
      </c>
      <c r="N367" s="54"/>
      <c r="O367" s="54">
        <v>0</v>
      </c>
      <c r="P367" s="54"/>
      <c r="Q367" s="54">
        <v>0</v>
      </c>
      <c r="R367" s="54"/>
      <c r="S367" s="54">
        <v>1</v>
      </c>
      <c r="T367" s="54"/>
      <c r="U367" s="54"/>
      <c r="V367" s="54"/>
      <c r="W367" s="54"/>
      <c r="X367" s="54"/>
      <c r="Y367" s="54"/>
      <c r="Z367" s="54"/>
      <c r="AA367" s="54"/>
      <c r="AB367" s="54"/>
      <c r="AC367" s="813"/>
      <c r="AD367" s="484">
        <v>0</v>
      </c>
      <c r="AE367" s="54"/>
      <c r="AF367" s="54">
        <v>0</v>
      </c>
      <c r="AG367" s="54"/>
      <c r="AH367" s="54">
        <v>1</v>
      </c>
      <c r="AI367" s="54"/>
      <c r="AJ367" s="54">
        <v>2</v>
      </c>
      <c r="AK367" s="54"/>
      <c r="AL367" s="54"/>
      <c r="AM367" s="54"/>
      <c r="AN367" s="54"/>
      <c r="AO367" s="54"/>
      <c r="AP367" s="54"/>
      <c r="AQ367" s="54"/>
      <c r="AR367" s="54"/>
      <c r="AS367" s="54"/>
      <c r="AT367" s="813"/>
      <c r="AU367" s="484"/>
      <c r="AV367" s="54"/>
      <c r="AW367" s="54"/>
      <c r="AX367" s="54"/>
      <c r="AY367" s="54"/>
      <c r="AZ367" s="54"/>
      <c r="BA367" s="54"/>
      <c r="BB367" s="54"/>
      <c r="BC367" s="54"/>
      <c r="BD367" s="54"/>
      <c r="BE367" s="54"/>
      <c r="BF367" s="54"/>
      <c r="BG367" s="54"/>
      <c r="BH367" s="54"/>
      <c r="BI367" s="54"/>
      <c r="BJ367" s="54"/>
    </row>
    <row r="368" spans="1:62" ht="14.25" customHeight="1">
      <c r="A368" s="582"/>
      <c r="B368" s="499" t="s">
        <v>383</v>
      </c>
      <c r="C368" s="500" t="s">
        <v>384</v>
      </c>
      <c r="D368" s="502">
        <v>821210</v>
      </c>
      <c r="E368" s="60" t="s">
        <v>502</v>
      </c>
      <c r="F368" s="463">
        <f t="shared" si="94"/>
        <v>1.3333333333333333</v>
      </c>
      <c r="G368" s="60">
        <f t="shared" si="90"/>
        <v>3</v>
      </c>
      <c r="H368" s="49">
        <f t="shared" si="91"/>
        <v>2</v>
      </c>
      <c r="I368" s="49">
        <f t="shared" si="92"/>
        <v>2</v>
      </c>
      <c r="J368" s="51">
        <f t="shared" si="95"/>
        <v>4</v>
      </c>
      <c r="K368" s="52">
        <f t="shared" si="93"/>
        <v>0</v>
      </c>
      <c r="L368" s="812"/>
      <c r="M368" s="484"/>
      <c r="N368" s="54"/>
      <c r="O368" s="54"/>
      <c r="P368" s="54"/>
      <c r="Q368" s="54"/>
      <c r="R368" s="54">
        <v>2</v>
      </c>
      <c r="S368" s="54">
        <v>0</v>
      </c>
      <c r="T368" s="54">
        <v>0</v>
      </c>
      <c r="U368" s="54"/>
      <c r="V368" s="54"/>
      <c r="W368" s="54"/>
      <c r="X368" s="54"/>
      <c r="Y368" s="54"/>
      <c r="Z368" s="54"/>
      <c r="AA368" s="54"/>
      <c r="AB368" s="54"/>
      <c r="AC368" s="813"/>
      <c r="AD368" s="484"/>
      <c r="AE368" s="54"/>
      <c r="AF368" s="54"/>
      <c r="AG368" s="54"/>
      <c r="AH368" s="54"/>
      <c r="AI368" s="54">
        <v>1</v>
      </c>
      <c r="AJ368" s="54">
        <v>0</v>
      </c>
      <c r="AK368" s="54">
        <v>1</v>
      </c>
      <c r="AL368" s="54"/>
      <c r="AM368" s="54"/>
      <c r="AN368" s="54"/>
      <c r="AO368" s="54"/>
      <c r="AP368" s="54"/>
      <c r="AQ368" s="54"/>
      <c r="AR368" s="54"/>
      <c r="AS368" s="54"/>
      <c r="AT368" s="813"/>
      <c r="AU368" s="484"/>
      <c r="AV368" s="54"/>
      <c r="AW368" s="54"/>
      <c r="AX368" s="54"/>
      <c r="AY368" s="54"/>
      <c r="AZ368" s="54"/>
      <c r="BA368" s="54"/>
      <c r="BB368" s="54"/>
      <c r="BC368" s="54"/>
      <c r="BD368" s="54"/>
      <c r="BE368" s="54"/>
      <c r="BF368" s="54"/>
      <c r="BG368" s="54"/>
      <c r="BH368" s="54"/>
      <c r="BI368" s="54"/>
      <c r="BJ368" s="54"/>
    </row>
    <row r="369" spans="1:62" ht="15.75">
      <c r="A369" s="582">
        <v>37</v>
      </c>
      <c r="B369" s="499" t="s">
        <v>385</v>
      </c>
      <c r="C369" s="500" t="s">
        <v>386</v>
      </c>
      <c r="D369" s="502">
        <v>860714</v>
      </c>
      <c r="E369" s="60" t="s">
        <v>502</v>
      </c>
      <c r="F369" s="463">
        <f t="shared" si="94"/>
        <v>3.375</v>
      </c>
      <c r="G369" s="60">
        <f t="shared" si="90"/>
        <v>8</v>
      </c>
      <c r="H369" s="49">
        <f t="shared" si="91"/>
        <v>14</v>
      </c>
      <c r="I369" s="49">
        <f t="shared" si="92"/>
        <v>13</v>
      </c>
      <c r="J369" s="51">
        <f t="shared" si="95"/>
        <v>27</v>
      </c>
      <c r="K369" s="52">
        <f t="shared" si="93"/>
        <v>0</v>
      </c>
      <c r="L369" s="812"/>
      <c r="M369" s="484">
        <v>1</v>
      </c>
      <c r="N369" s="54">
        <v>0</v>
      </c>
      <c r="O369" s="54">
        <v>1</v>
      </c>
      <c r="P369" s="54">
        <v>2</v>
      </c>
      <c r="Q369" s="54">
        <v>3</v>
      </c>
      <c r="R369" s="54">
        <v>5</v>
      </c>
      <c r="S369" s="54"/>
      <c r="T369" s="54"/>
      <c r="U369" s="54">
        <v>0</v>
      </c>
      <c r="V369" s="54">
        <v>2</v>
      </c>
      <c r="W369" s="54"/>
      <c r="X369" s="54"/>
      <c r="Y369" s="54"/>
      <c r="Z369" s="54"/>
      <c r="AA369" s="54"/>
      <c r="AB369" s="54"/>
      <c r="AC369" s="813"/>
      <c r="AD369" s="484">
        <v>0</v>
      </c>
      <c r="AE369" s="54">
        <v>2</v>
      </c>
      <c r="AF369" s="54">
        <v>2</v>
      </c>
      <c r="AG369" s="54">
        <v>2</v>
      </c>
      <c r="AH369" s="54">
        <v>2</v>
      </c>
      <c r="AI369" s="54">
        <v>2</v>
      </c>
      <c r="AJ369" s="54"/>
      <c r="AK369" s="54"/>
      <c r="AL369" s="54">
        <v>3</v>
      </c>
      <c r="AM369" s="54">
        <v>0</v>
      </c>
      <c r="AN369" s="54"/>
      <c r="AO369" s="54"/>
      <c r="AP369" s="54"/>
      <c r="AQ369" s="54"/>
      <c r="AR369" s="54"/>
      <c r="AS369" s="54"/>
      <c r="AT369" s="813"/>
      <c r="AU369" s="484"/>
      <c r="AV369" s="54"/>
      <c r="AW369" s="54"/>
      <c r="AX369" s="54"/>
      <c r="AY369" s="54"/>
      <c r="AZ369" s="54"/>
      <c r="BA369" s="54"/>
      <c r="BB369" s="54"/>
      <c r="BC369" s="54"/>
      <c r="BD369" s="54"/>
      <c r="BE369" s="54"/>
      <c r="BF369" s="54"/>
      <c r="BG369" s="54"/>
      <c r="BH369" s="54"/>
      <c r="BI369" s="54"/>
      <c r="BJ369" s="54"/>
    </row>
    <row r="370" spans="1:62" ht="15.75">
      <c r="A370" s="582">
        <v>62</v>
      </c>
      <c r="B370" s="498" t="s">
        <v>387</v>
      </c>
      <c r="C370" s="498" t="s">
        <v>388</v>
      </c>
      <c r="D370" s="496">
        <v>621203</v>
      </c>
      <c r="E370" s="60" t="s">
        <v>502</v>
      </c>
      <c r="F370" s="463">
        <f t="shared" si="94"/>
        <v>2.4545454545454546</v>
      </c>
      <c r="G370" s="60">
        <f t="shared" si="90"/>
        <v>11</v>
      </c>
      <c r="H370" s="49">
        <f t="shared" si="91"/>
        <v>10</v>
      </c>
      <c r="I370" s="49">
        <f t="shared" si="92"/>
        <v>17</v>
      </c>
      <c r="J370" s="51">
        <f t="shared" si="95"/>
        <v>27</v>
      </c>
      <c r="K370" s="52">
        <f t="shared" si="93"/>
        <v>0</v>
      </c>
      <c r="L370" s="812"/>
      <c r="M370" s="484">
        <v>1</v>
      </c>
      <c r="N370" s="54">
        <v>1</v>
      </c>
      <c r="O370" s="54">
        <v>0</v>
      </c>
      <c r="P370" s="54">
        <v>1</v>
      </c>
      <c r="Q370" s="54">
        <v>1</v>
      </c>
      <c r="R370" s="54">
        <v>4</v>
      </c>
      <c r="S370" s="54">
        <v>0</v>
      </c>
      <c r="T370" s="54">
        <v>0</v>
      </c>
      <c r="U370" s="54">
        <v>1</v>
      </c>
      <c r="V370" s="54">
        <v>0</v>
      </c>
      <c r="W370" s="54">
        <v>1</v>
      </c>
      <c r="X370" s="54"/>
      <c r="Y370" s="54"/>
      <c r="Z370" s="54"/>
      <c r="AA370" s="54"/>
      <c r="AB370" s="54"/>
      <c r="AC370" s="813"/>
      <c r="AD370" s="484">
        <v>0</v>
      </c>
      <c r="AE370" s="54">
        <v>1</v>
      </c>
      <c r="AF370" s="54">
        <v>1</v>
      </c>
      <c r="AG370" s="54">
        <v>3</v>
      </c>
      <c r="AH370" s="54">
        <v>2</v>
      </c>
      <c r="AI370" s="54">
        <v>6</v>
      </c>
      <c r="AJ370" s="54">
        <v>2</v>
      </c>
      <c r="AK370" s="54">
        <v>1</v>
      </c>
      <c r="AL370" s="54">
        <v>1</v>
      </c>
      <c r="AM370" s="54">
        <v>0</v>
      </c>
      <c r="AN370" s="54">
        <v>0</v>
      </c>
      <c r="AO370" s="54"/>
      <c r="AP370" s="54"/>
      <c r="AQ370" s="54"/>
      <c r="AR370" s="54"/>
      <c r="AS370" s="54"/>
      <c r="AT370" s="813"/>
      <c r="AU370" s="484"/>
      <c r="AV370" s="54"/>
      <c r="AW370" s="54"/>
      <c r="AX370" s="54"/>
      <c r="AY370" s="54"/>
      <c r="AZ370" s="54"/>
      <c r="BA370" s="54"/>
      <c r="BB370" s="54"/>
      <c r="BC370" s="54"/>
      <c r="BD370" s="54"/>
      <c r="BE370" s="54"/>
      <c r="BF370" s="54"/>
      <c r="BG370" s="54"/>
      <c r="BH370" s="54"/>
      <c r="BI370" s="54"/>
      <c r="BJ370" s="54"/>
    </row>
    <row r="371" spans="1:62" ht="15.75">
      <c r="A371" s="590">
        <v>15</v>
      </c>
      <c r="B371" s="497" t="s">
        <v>387</v>
      </c>
      <c r="C371" s="497" t="s">
        <v>32</v>
      </c>
      <c r="D371" s="307">
        <v>680305</v>
      </c>
      <c r="E371" s="60" t="s">
        <v>502</v>
      </c>
      <c r="F371" s="463">
        <f t="shared" si="94"/>
        <v>3.125</v>
      </c>
      <c r="G371" s="60">
        <f t="shared" si="90"/>
        <v>8</v>
      </c>
      <c r="H371" s="49">
        <f t="shared" si="91"/>
        <v>14</v>
      </c>
      <c r="I371" s="49">
        <f t="shared" si="92"/>
        <v>11</v>
      </c>
      <c r="J371" s="51">
        <f t="shared" si="95"/>
        <v>25</v>
      </c>
      <c r="K371" s="52">
        <f t="shared" si="93"/>
        <v>0</v>
      </c>
      <c r="L371" s="812"/>
      <c r="M371" s="484">
        <v>4</v>
      </c>
      <c r="N371" s="54">
        <v>1</v>
      </c>
      <c r="O371" s="54">
        <v>0</v>
      </c>
      <c r="P371" s="54">
        <v>1</v>
      </c>
      <c r="Q371" s="54">
        <v>2</v>
      </c>
      <c r="R371" s="54">
        <v>3</v>
      </c>
      <c r="S371" s="54">
        <v>2</v>
      </c>
      <c r="T371" s="54"/>
      <c r="U371" s="54"/>
      <c r="V371" s="54"/>
      <c r="W371" s="54">
        <v>1</v>
      </c>
      <c r="X371" s="54"/>
      <c r="Y371" s="54"/>
      <c r="Z371" s="54"/>
      <c r="AA371" s="54"/>
      <c r="AB371" s="54"/>
      <c r="AC371" s="813"/>
      <c r="AD371" s="484">
        <v>1</v>
      </c>
      <c r="AE371" s="54">
        <v>1</v>
      </c>
      <c r="AF371" s="54">
        <v>1</v>
      </c>
      <c r="AG371" s="54">
        <v>3</v>
      </c>
      <c r="AH371" s="54">
        <v>1</v>
      </c>
      <c r="AI371" s="54">
        <v>2</v>
      </c>
      <c r="AJ371" s="54">
        <v>1</v>
      </c>
      <c r="AK371" s="54"/>
      <c r="AL371" s="54"/>
      <c r="AM371" s="54"/>
      <c r="AN371" s="54">
        <v>1</v>
      </c>
      <c r="AO371" s="54"/>
      <c r="AP371" s="54"/>
      <c r="AQ371" s="54"/>
      <c r="AR371" s="54"/>
      <c r="AS371" s="54"/>
      <c r="AT371" s="813"/>
      <c r="AU371" s="484"/>
      <c r="AV371" s="54"/>
      <c r="AW371" s="54"/>
      <c r="AX371" s="54"/>
      <c r="AY371" s="54"/>
      <c r="AZ371" s="54"/>
      <c r="BA371" s="54"/>
      <c r="BB371" s="54"/>
      <c r="BC371" s="54"/>
      <c r="BD371" s="54"/>
      <c r="BE371" s="54"/>
      <c r="BF371" s="54"/>
      <c r="BG371" s="54"/>
      <c r="BH371" s="54"/>
      <c r="BI371" s="54"/>
      <c r="BJ371" s="54"/>
    </row>
    <row r="372" spans="1:62" ht="15.75">
      <c r="A372" s="590">
        <v>22</v>
      </c>
      <c r="B372" s="497" t="s">
        <v>330</v>
      </c>
      <c r="C372" s="497" t="s">
        <v>331</v>
      </c>
      <c r="D372" s="307">
        <v>610621</v>
      </c>
      <c r="E372" s="60" t="s">
        <v>502</v>
      </c>
      <c r="F372" s="463">
        <f t="shared" si="94"/>
        <v>0.75</v>
      </c>
      <c r="G372" s="60">
        <f t="shared" si="90"/>
        <v>4</v>
      </c>
      <c r="H372" s="49">
        <f t="shared" si="91"/>
        <v>0</v>
      </c>
      <c r="I372" s="49">
        <f t="shared" si="92"/>
        <v>3</v>
      </c>
      <c r="J372" s="51">
        <f t="shared" si="95"/>
        <v>3</v>
      </c>
      <c r="K372" s="52">
        <f t="shared" si="93"/>
        <v>0</v>
      </c>
      <c r="L372" s="812"/>
      <c r="M372" s="484">
        <v>0</v>
      </c>
      <c r="N372" s="54"/>
      <c r="O372" s="54"/>
      <c r="P372" s="54"/>
      <c r="Q372" s="54"/>
      <c r="R372" s="54">
        <v>0</v>
      </c>
      <c r="S372" s="54"/>
      <c r="T372" s="54"/>
      <c r="U372" s="54"/>
      <c r="V372" s="54">
        <v>0</v>
      </c>
      <c r="W372" s="54">
        <v>0</v>
      </c>
      <c r="X372" s="54"/>
      <c r="Y372" s="54"/>
      <c r="Z372" s="54"/>
      <c r="AA372" s="54"/>
      <c r="AB372" s="54"/>
      <c r="AC372" s="813"/>
      <c r="AD372" s="484">
        <v>1</v>
      </c>
      <c r="AE372" s="54"/>
      <c r="AF372" s="54"/>
      <c r="AG372" s="54"/>
      <c r="AH372" s="54"/>
      <c r="AI372" s="54">
        <v>2</v>
      </c>
      <c r="AJ372" s="54"/>
      <c r="AK372" s="54"/>
      <c r="AL372" s="54"/>
      <c r="AM372" s="54">
        <v>0</v>
      </c>
      <c r="AN372" s="54">
        <v>0</v>
      </c>
      <c r="AO372" s="54"/>
      <c r="AP372" s="54"/>
      <c r="AQ372" s="54"/>
      <c r="AR372" s="54"/>
      <c r="AS372" s="54"/>
      <c r="AT372" s="813"/>
      <c r="AU372" s="484"/>
      <c r="AV372" s="54"/>
      <c r="AW372" s="54"/>
      <c r="AX372" s="54"/>
      <c r="AY372" s="54"/>
      <c r="AZ372" s="54"/>
      <c r="BA372" s="54"/>
      <c r="BB372" s="54"/>
      <c r="BC372" s="54"/>
      <c r="BD372" s="54"/>
      <c r="BE372" s="54"/>
      <c r="BF372" s="54"/>
      <c r="BG372" s="54"/>
      <c r="BH372" s="54"/>
      <c r="BI372" s="54"/>
      <c r="BJ372" s="54"/>
    </row>
    <row r="373" spans="1:62" ht="15.75">
      <c r="A373" s="590"/>
      <c r="B373" s="306" t="s">
        <v>389</v>
      </c>
      <c r="C373" s="306" t="s">
        <v>51</v>
      </c>
      <c r="D373" s="307">
        <v>750423</v>
      </c>
      <c r="E373" s="60" t="s">
        <v>502</v>
      </c>
      <c r="F373" s="463">
        <f t="shared" si="94"/>
        <v>3</v>
      </c>
      <c r="G373" s="60">
        <f t="shared" si="90"/>
        <v>1</v>
      </c>
      <c r="H373" s="49">
        <f t="shared" si="91"/>
        <v>2</v>
      </c>
      <c r="I373" s="49">
        <f t="shared" si="92"/>
        <v>1</v>
      </c>
      <c r="J373" s="51">
        <f t="shared" si="95"/>
        <v>3</v>
      </c>
      <c r="K373" s="52">
        <f t="shared" si="93"/>
        <v>0</v>
      </c>
      <c r="L373" s="812"/>
      <c r="M373" s="484"/>
      <c r="N373" s="54"/>
      <c r="O373" s="54"/>
      <c r="P373" s="54"/>
      <c r="Q373" s="54"/>
      <c r="R373" s="54"/>
      <c r="S373" s="54"/>
      <c r="T373" s="54"/>
      <c r="U373" s="54">
        <v>2</v>
      </c>
      <c r="V373" s="54"/>
      <c r="W373" s="54"/>
      <c r="X373" s="54"/>
      <c r="Y373" s="54"/>
      <c r="Z373" s="54"/>
      <c r="AA373" s="54"/>
      <c r="AB373" s="54"/>
      <c r="AC373" s="813"/>
      <c r="AD373" s="484"/>
      <c r="AE373" s="54"/>
      <c r="AF373" s="54"/>
      <c r="AG373" s="54"/>
      <c r="AH373" s="54"/>
      <c r="AI373" s="54"/>
      <c r="AJ373" s="54"/>
      <c r="AK373" s="54"/>
      <c r="AL373" s="54">
        <v>1</v>
      </c>
      <c r="AM373" s="54"/>
      <c r="AN373" s="54"/>
      <c r="AO373" s="54"/>
      <c r="AP373" s="54"/>
      <c r="AQ373" s="54"/>
      <c r="AR373" s="54"/>
      <c r="AS373" s="54"/>
      <c r="AT373" s="813"/>
      <c r="AU373" s="484"/>
      <c r="AV373" s="54"/>
      <c r="AW373" s="54"/>
      <c r="AX373" s="54"/>
      <c r="AY373" s="54"/>
      <c r="AZ373" s="54"/>
      <c r="BA373" s="54"/>
      <c r="BB373" s="54"/>
      <c r="BC373" s="54"/>
      <c r="BD373" s="54"/>
      <c r="BE373" s="54"/>
      <c r="BF373" s="54"/>
      <c r="BG373" s="54"/>
      <c r="BH373" s="54"/>
      <c r="BI373" s="54"/>
      <c r="BJ373" s="54"/>
    </row>
    <row r="374" spans="1:62" ht="15.75">
      <c r="A374" s="590"/>
      <c r="B374" s="497" t="s">
        <v>390</v>
      </c>
      <c r="C374" s="497" t="s">
        <v>74</v>
      </c>
      <c r="D374" s="504" t="s">
        <v>391</v>
      </c>
      <c r="E374" s="60" t="s">
        <v>502</v>
      </c>
      <c r="F374" s="463" t="e">
        <f t="shared" si="94"/>
        <v>#DIV/0!</v>
      </c>
      <c r="G374" s="60">
        <f t="shared" si="90"/>
        <v>0</v>
      </c>
      <c r="H374" s="49">
        <f t="shared" si="91"/>
        <v>0</v>
      </c>
      <c r="I374" s="49">
        <f t="shared" si="92"/>
        <v>0</v>
      </c>
      <c r="J374" s="51">
        <f t="shared" si="95"/>
        <v>0</v>
      </c>
      <c r="K374" s="52">
        <f t="shared" si="93"/>
        <v>0</v>
      </c>
      <c r="L374" s="812"/>
      <c r="M374" s="48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  <c r="AA374" s="54"/>
      <c r="AB374" s="54"/>
      <c r="AC374" s="813"/>
      <c r="AD374" s="484"/>
      <c r="AE374" s="54"/>
      <c r="AF374" s="54"/>
      <c r="AG374" s="54"/>
      <c r="AH374" s="54"/>
      <c r="AI374" s="54"/>
      <c r="AJ374" s="54"/>
      <c r="AK374" s="54"/>
      <c r="AL374" s="54"/>
      <c r="AM374" s="54"/>
      <c r="AN374" s="54"/>
      <c r="AO374" s="54"/>
      <c r="AP374" s="54"/>
      <c r="AQ374" s="54"/>
      <c r="AR374" s="54"/>
      <c r="AS374" s="54"/>
      <c r="AT374" s="813"/>
      <c r="AU374" s="484"/>
      <c r="AV374" s="54"/>
      <c r="AW374" s="54"/>
      <c r="AX374" s="54"/>
      <c r="AY374" s="54"/>
      <c r="AZ374" s="54"/>
      <c r="BA374" s="54"/>
      <c r="BB374" s="54"/>
      <c r="BC374" s="54"/>
      <c r="BD374" s="54"/>
      <c r="BE374" s="54"/>
      <c r="BF374" s="54"/>
      <c r="BG374" s="54"/>
      <c r="BH374" s="54"/>
      <c r="BI374" s="54"/>
      <c r="BJ374" s="54"/>
    </row>
    <row r="375" spans="1:62" ht="16.5" thickBot="1">
      <c r="A375" s="590"/>
      <c r="B375" s="730" t="s">
        <v>390</v>
      </c>
      <c r="C375" s="730" t="s">
        <v>144</v>
      </c>
      <c r="D375" s="731">
        <v>710511</v>
      </c>
      <c r="E375" s="823" t="s">
        <v>502</v>
      </c>
      <c r="F375" s="463">
        <f t="shared" si="94"/>
        <v>0</v>
      </c>
      <c r="G375" s="60">
        <f t="shared" si="90"/>
        <v>3</v>
      </c>
      <c r="H375" s="49">
        <f t="shared" si="91"/>
        <v>0</v>
      </c>
      <c r="I375" s="49">
        <f t="shared" si="92"/>
        <v>0</v>
      </c>
      <c r="J375" s="51">
        <f t="shared" si="95"/>
        <v>0</v>
      </c>
      <c r="K375" s="52">
        <f t="shared" si="93"/>
        <v>0</v>
      </c>
      <c r="L375" s="812"/>
      <c r="M375" s="484"/>
      <c r="N375" s="54">
        <v>0</v>
      </c>
      <c r="O375" s="54"/>
      <c r="P375" s="54"/>
      <c r="Q375" s="54"/>
      <c r="R375" s="54"/>
      <c r="S375" s="54"/>
      <c r="T375" s="54"/>
      <c r="U375" s="54">
        <v>0</v>
      </c>
      <c r="V375" s="54"/>
      <c r="W375" s="54">
        <v>0</v>
      </c>
      <c r="X375" s="54"/>
      <c r="Y375" s="54"/>
      <c r="Z375" s="54"/>
      <c r="AA375" s="54"/>
      <c r="AB375" s="54"/>
      <c r="AC375" s="813"/>
      <c r="AD375" s="484"/>
      <c r="AE375" s="54">
        <v>0</v>
      </c>
      <c r="AF375" s="54"/>
      <c r="AG375" s="54"/>
      <c r="AH375" s="54"/>
      <c r="AI375" s="54"/>
      <c r="AJ375" s="54"/>
      <c r="AK375" s="54"/>
      <c r="AL375" s="54">
        <v>0</v>
      </c>
      <c r="AM375" s="54"/>
      <c r="AN375" s="54">
        <v>0</v>
      </c>
      <c r="AO375" s="54"/>
      <c r="AP375" s="54"/>
      <c r="AQ375" s="54"/>
      <c r="AR375" s="54"/>
      <c r="AS375" s="54"/>
      <c r="AT375" s="813"/>
      <c r="AU375" s="484"/>
      <c r="AV375" s="54"/>
      <c r="AW375" s="54"/>
      <c r="AX375" s="54"/>
      <c r="AY375" s="54"/>
      <c r="AZ375" s="54"/>
      <c r="BA375" s="54"/>
      <c r="BB375" s="54"/>
      <c r="BC375" s="54"/>
      <c r="BD375" s="54"/>
      <c r="BE375" s="54"/>
      <c r="BF375" s="54"/>
      <c r="BG375" s="54"/>
      <c r="BH375" s="54"/>
      <c r="BI375" s="54"/>
      <c r="BJ375" s="54"/>
    </row>
    <row r="376" spans="1:62" ht="15.75">
      <c r="A376" s="590"/>
      <c r="B376" s="1021" t="s">
        <v>737</v>
      </c>
      <c r="C376" s="1021" t="s">
        <v>16</v>
      </c>
      <c r="D376" s="1022"/>
      <c r="E376" s="44"/>
      <c r="F376" s="463"/>
      <c r="G376" s="60"/>
      <c r="H376" s="49"/>
      <c r="I376" s="49"/>
      <c r="J376" s="51"/>
      <c r="K376" s="52"/>
      <c r="L376" s="812"/>
      <c r="M376" s="484"/>
      <c r="N376" s="54"/>
      <c r="O376" s="54"/>
      <c r="P376" s="54"/>
      <c r="Q376" s="54"/>
      <c r="R376" s="54"/>
      <c r="S376" s="54"/>
      <c r="T376" s="54"/>
      <c r="U376" s="54"/>
      <c r="V376" s="54">
        <v>0</v>
      </c>
      <c r="W376" s="54"/>
      <c r="X376" s="54"/>
      <c r="Y376" s="54"/>
      <c r="Z376" s="54"/>
      <c r="AA376" s="54"/>
      <c r="AB376" s="54"/>
      <c r="AC376" s="813"/>
      <c r="AD376" s="484"/>
      <c r="AE376" s="54"/>
      <c r="AF376" s="54"/>
      <c r="AG376" s="54"/>
      <c r="AH376" s="54"/>
      <c r="AI376" s="54"/>
      <c r="AJ376" s="54"/>
      <c r="AK376" s="54"/>
      <c r="AL376" s="54"/>
      <c r="AM376" s="54">
        <v>0</v>
      </c>
      <c r="AN376" s="54"/>
      <c r="AO376" s="54"/>
      <c r="AP376" s="54"/>
      <c r="AQ376" s="54"/>
      <c r="AR376" s="54"/>
      <c r="AS376" s="54"/>
      <c r="AT376" s="813"/>
      <c r="AU376" s="484"/>
      <c r="AV376" s="54"/>
      <c r="AW376" s="54"/>
      <c r="AX376" s="54"/>
      <c r="AY376" s="54"/>
      <c r="AZ376" s="54"/>
      <c r="BA376" s="54"/>
      <c r="BB376" s="54"/>
      <c r="BC376" s="54"/>
      <c r="BD376" s="54"/>
      <c r="BE376" s="54"/>
      <c r="BF376" s="54"/>
      <c r="BG376" s="54"/>
      <c r="BH376" s="54"/>
      <c r="BI376" s="54"/>
      <c r="BJ376" s="54"/>
    </row>
    <row r="377" spans="1:62" ht="15.75">
      <c r="A377" s="159"/>
      <c r="B377" s="1019" t="s">
        <v>572</v>
      </c>
      <c r="C377" s="1020" t="s">
        <v>66</v>
      </c>
      <c r="D377" s="854"/>
      <c r="E377" s="774" t="s">
        <v>736</v>
      </c>
      <c r="F377" s="463">
        <f t="shared" si="94"/>
        <v>1.5</v>
      </c>
      <c r="G377" s="60">
        <f t="shared" si="90"/>
        <v>2</v>
      </c>
      <c r="H377" s="49">
        <f t="shared" si="91"/>
        <v>1</v>
      </c>
      <c r="I377" s="49">
        <f t="shared" si="92"/>
        <v>2</v>
      </c>
      <c r="J377" s="51">
        <f t="shared" si="95"/>
        <v>3</v>
      </c>
      <c r="K377" s="52">
        <f t="shared" si="93"/>
        <v>0</v>
      </c>
      <c r="L377" s="812"/>
      <c r="M377" s="484"/>
      <c r="N377" s="54"/>
      <c r="O377" s="54"/>
      <c r="P377" s="54"/>
      <c r="Q377" s="54"/>
      <c r="R377" s="54"/>
      <c r="S377" s="54"/>
      <c r="T377" s="54"/>
      <c r="U377" s="54">
        <v>0</v>
      </c>
      <c r="V377" s="54">
        <v>1</v>
      </c>
      <c r="W377" s="54"/>
      <c r="X377" s="54"/>
      <c r="Y377" s="54"/>
      <c r="Z377" s="54"/>
      <c r="AA377" s="54"/>
      <c r="AB377" s="54"/>
      <c r="AC377" s="813"/>
      <c r="AD377" s="484"/>
      <c r="AE377" s="54"/>
      <c r="AF377" s="54"/>
      <c r="AG377" s="54"/>
      <c r="AH377" s="54"/>
      <c r="AI377" s="54"/>
      <c r="AJ377" s="54"/>
      <c r="AK377" s="54"/>
      <c r="AL377" s="54">
        <v>0</v>
      </c>
      <c r="AM377" s="54">
        <v>2</v>
      </c>
      <c r="AN377" s="54"/>
      <c r="AO377" s="54"/>
      <c r="AP377" s="54"/>
      <c r="AQ377" s="54"/>
      <c r="AR377" s="54"/>
      <c r="AS377" s="54"/>
      <c r="AT377" s="813"/>
      <c r="AU377" s="484"/>
      <c r="AV377" s="54"/>
      <c r="AW377" s="54"/>
      <c r="AX377" s="54"/>
      <c r="AY377" s="54"/>
      <c r="AZ377" s="54"/>
      <c r="BA377" s="54"/>
      <c r="BB377" s="54"/>
      <c r="BC377" s="54"/>
      <c r="BD377" s="54"/>
      <c r="BE377" s="54"/>
      <c r="BF377" s="54"/>
      <c r="BG377" s="54"/>
      <c r="BH377" s="54"/>
      <c r="BI377" s="54"/>
      <c r="BJ377" s="54"/>
    </row>
    <row r="378" spans="1:62" ht="15.75">
      <c r="A378" s="1003"/>
      <c r="B378" s="1016" t="s">
        <v>458</v>
      </c>
      <c r="C378" s="1017" t="s">
        <v>379</v>
      </c>
      <c r="D378" s="1018"/>
      <c r="E378" s="57" t="s">
        <v>646</v>
      </c>
      <c r="F378" s="50">
        <f>J378/G378</f>
        <v>12</v>
      </c>
      <c r="G378" s="49">
        <f t="shared" si="90"/>
        <v>1</v>
      </c>
      <c r="H378" s="49">
        <f t="shared" si="91"/>
        <v>12</v>
      </c>
      <c r="I378" s="49">
        <f t="shared" si="92"/>
        <v>0</v>
      </c>
      <c r="J378" s="51">
        <f>SUM(H378:I378)</f>
        <v>12</v>
      </c>
      <c r="K378" s="52">
        <f t="shared" si="93"/>
        <v>0</v>
      </c>
      <c r="L378" s="812"/>
      <c r="M378" s="484"/>
      <c r="N378" s="54"/>
      <c r="O378" s="54"/>
      <c r="P378" s="54"/>
      <c r="Q378" s="54"/>
      <c r="R378" s="54"/>
      <c r="S378" s="54"/>
      <c r="T378" s="54"/>
      <c r="U378" s="54">
        <v>12</v>
      </c>
      <c r="V378" s="54"/>
      <c r="W378" s="54"/>
      <c r="X378" s="54"/>
      <c r="Y378" s="54"/>
      <c r="Z378" s="54"/>
      <c r="AA378" s="54"/>
      <c r="AB378" s="54"/>
      <c r="AC378" s="813"/>
      <c r="AD378" s="484"/>
      <c r="AE378" s="54"/>
      <c r="AF378" s="54"/>
      <c r="AG378" s="54"/>
      <c r="AH378" s="54"/>
      <c r="AI378" s="54"/>
      <c r="AJ378" s="54"/>
      <c r="AK378" s="54"/>
      <c r="AL378" s="54"/>
      <c r="AM378" s="54"/>
      <c r="AN378" s="54"/>
      <c r="AO378" s="54"/>
      <c r="AP378" s="54"/>
      <c r="AQ378" s="54"/>
      <c r="AR378" s="54"/>
      <c r="AS378" s="54"/>
      <c r="AT378" s="813"/>
      <c r="AU378" s="484"/>
      <c r="AV378" s="54"/>
      <c r="AW378" s="54"/>
      <c r="AX378" s="54"/>
      <c r="AY378" s="54"/>
      <c r="AZ378" s="54"/>
      <c r="BA378" s="54"/>
      <c r="BB378" s="54"/>
      <c r="BC378" s="54"/>
      <c r="BD378" s="54"/>
      <c r="BE378" s="54"/>
      <c r="BF378" s="54"/>
      <c r="BG378" s="54"/>
      <c r="BH378" s="54"/>
      <c r="BI378" s="54"/>
      <c r="BJ378" s="54"/>
    </row>
    <row r="379" spans="1:62" ht="15.75">
      <c r="A379" s="771"/>
      <c r="B379" s="884" t="s">
        <v>654</v>
      </c>
      <c r="C379" s="884" t="s">
        <v>32</v>
      </c>
      <c r="D379" s="885"/>
      <c r="E379" s="57" t="s">
        <v>646</v>
      </c>
      <c r="F379" s="50">
        <f>J379/G379</f>
        <v>8</v>
      </c>
      <c r="G379" s="49">
        <f t="shared" si="90"/>
        <v>1</v>
      </c>
      <c r="H379" s="49">
        <f t="shared" si="91"/>
        <v>8</v>
      </c>
      <c r="I379" s="49">
        <f t="shared" si="92"/>
        <v>0</v>
      </c>
      <c r="J379" s="51">
        <f>SUM(H379:I379)</f>
        <v>8</v>
      </c>
      <c r="K379" s="52">
        <f t="shared" si="93"/>
        <v>0</v>
      </c>
      <c r="L379" s="812"/>
      <c r="M379" s="484"/>
      <c r="N379" s="54"/>
      <c r="O379" s="54"/>
      <c r="P379" s="54">
        <v>8</v>
      </c>
      <c r="Q379" s="54"/>
      <c r="R379" s="54"/>
      <c r="S379" s="54"/>
      <c r="T379" s="54"/>
      <c r="U379" s="54"/>
      <c r="V379" s="54"/>
      <c r="W379" s="54"/>
      <c r="X379" s="54"/>
      <c r="Y379" s="54"/>
      <c r="Z379" s="54"/>
      <c r="AA379" s="54"/>
      <c r="AB379" s="54"/>
      <c r="AC379" s="813"/>
      <c r="AD379" s="484"/>
      <c r="AE379" s="54"/>
      <c r="AF379" s="54"/>
      <c r="AG379" s="54"/>
      <c r="AH379" s="54"/>
      <c r="AI379" s="54"/>
      <c r="AJ379" s="54"/>
      <c r="AK379" s="54"/>
      <c r="AL379" s="54"/>
      <c r="AM379" s="54"/>
      <c r="AN379" s="54"/>
      <c r="AO379" s="54"/>
      <c r="AP379" s="54"/>
      <c r="AQ379" s="54"/>
      <c r="AR379" s="54"/>
      <c r="AS379" s="54"/>
      <c r="AT379" s="813"/>
      <c r="AU379" s="484"/>
      <c r="AV379" s="54"/>
      <c r="AW379" s="54"/>
      <c r="AX379" s="54"/>
      <c r="AY379" s="54"/>
      <c r="AZ379" s="54"/>
      <c r="BA379" s="54"/>
      <c r="BB379" s="54"/>
      <c r="BC379" s="54"/>
      <c r="BD379" s="54"/>
      <c r="BE379" s="54"/>
      <c r="BF379" s="54"/>
      <c r="BG379" s="54"/>
      <c r="BH379" s="54"/>
      <c r="BI379" s="54"/>
      <c r="BJ379" s="54"/>
    </row>
    <row r="380" spans="1:62" ht="16.5" thickBot="1">
      <c r="A380" s="151"/>
      <c r="B380" s="364" t="s">
        <v>328</v>
      </c>
      <c r="C380" s="364" t="s">
        <v>68</v>
      </c>
      <c r="D380" s="361"/>
      <c r="E380" s="57" t="s">
        <v>646</v>
      </c>
      <c r="F380" s="50">
        <f t="shared" si="94"/>
        <v>6.222222222222222</v>
      </c>
      <c r="G380" s="49">
        <f>COUNT(M380:AB380)</f>
        <v>9</v>
      </c>
      <c r="H380" s="49">
        <f>SUM(M380:AB380)</f>
        <v>56</v>
      </c>
      <c r="I380" s="49">
        <f>SUM(AD380:AT380)</f>
        <v>0</v>
      </c>
      <c r="J380" s="51">
        <f t="shared" si="95"/>
        <v>56</v>
      </c>
      <c r="K380" s="52">
        <f>SUM(AU380:BJ380)</f>
        <v>0</v>
      </c>
      <c r="L380" s="812"/>
      <c r="M380" s="484">
        <v>5</v>
      </c>
      <c r="N380" s="54">
        <v>3</v>
      </c>
      <c r="O380" s="54">
        <v>3</v>
      </c>
      <c r="P380" s="54"/>
      <c r="Q380" s="54">
        <v>8</v>
      </c>
      <c r="R380" s="54">
        <v>10</v>
      </c>
      <c r="S380" s="54">
        <v>3</v>
      </c>
      <c r="T380" s="54">
        <v>5</v>
      </c>
      <c r="U380" s="54"/>
      <c r="V380" s="54">
        <v>16</v>
      </c>
      <c r="W380" s="54">
        <v>3</v>
      </c>
      <c r="X380" s="54"/>
      <c r="Y380" s="54"/>
      <c r="Z380" s="54"/>
      <c r="AA380" s="54"/>
      <c r="AB380" s="54"/>
      <c r="AC380" s="813"/>
      <c r="AD380" s="484"/>
      <c r="AE380" s="54"/>
      <c r="AF380" s="54"/>
      <c r="AG380" s="54"/>
      <c r="AH380" s="54"/>
      <c r="AI380" s="54"/>
      <c r="AJ380" s="54"/>
      <c r="AK380" s="54"/>
      <c r="AL380" s="54"/>
      <c r="AM380" s="54"/>
      <c r="AN380" s="54"/>
      <c r="AO380" s="54"/>
      <c r="AP380" s="54"/>
      <c r="AQ380" s="54"/>
      <c r="AR380" s="54"/>
      <c r="AS380" s="54"/>
      <c r="AT380" s="813"/>
      <c r="AU380" s="484"/>
      <c r="AV380" s="54"/>
      <c r="AW380" s="54"/>
      <c r="AX380" s="54"/>
      <c r="AY380" s="54"/>
      <c r="AZ380" s="54"/>
      <c r="BA380" s="54"/>
      <c r="BB380" s="54"/>
      <c r="BC380" s="54"/>
      <c r="BD380" s="54"/>
      <c r="BE380" s="54"/>
      <c r="BF380" s="54"/>
      <c r="BG380" s="54"/>
      <c r="BH380" s="54"/>
      <c r="BI380" s="54"/>
      <c r="BJ380" s="54"/>
    </row>
    <row r="381" spans="1:62" ht="16.5" thickBot="1">
      <c r="A381" s="152"/>
      <c r="B381" s="165"/>
      <c r="C381" s="165"/>
      <c r="D381" s="100"/>
      <c r="E381" s="44" t="s">
        <v>647</v>
      </c>
      <c r="F381" s="141"/>
      <c r="G381" s="464">
        <f>COUNT(M381:AB381)</f>
        <v>11</v>
      </c>
      <c r="H381" s="147">
        <f>SUM(M381:AB381)</f>
        <v>30</v>
      </c>
      <c r="I381" s="44"/>
      <c r="J381" s="142"/>
      <c r="K381" s="143"/>
      <c r="L381" s="812"/>
      <c r="M381" s="144">
        <v>4</v>
      </c>
      <c r="N381" s="145">
        <v>4</v>
      </c>
      <c r="O381" s="146">
        <v>0</v>
      </c>
      <c r="P381" s="462">
        <v>0</v>
      </c>
      <c r="Q381" s="146">
        <v>2</v>
      </c>
      <c r="R381" s="146">
        <v>4</v>
      </c>
      <c r="S381" s="145">
        <v>4</v>
      </c>
      <c r="T381" s="145">
        <v>4</v>
      </c>
      <c r="U381" s="475">
        <v>2</v>
      </c>
      <c r="V381" s="145">
        <v>4</v>
      </c>
      <c r="W381" s="145">
        <v>2</v>
      </c>
      <c r="X381" s="145"/>
      <c r="Y381" s="145"/>
      <c r="Z381" s="145"/>
      <c r="AA381" s="475"/>
      <c r="AB381" s="475"/>
      <c r="AC381" s="813"/>
      <c r="AD381" s="484"/>
      <c r="AE381" s="54"/>
      <c r="AF381" s="54"/>
      <c r="AG381" s="54"/>
      <c r="AH381" s="54"/>
      <c r="AI381" s="54"/>
      <c r="AJ381" s="54"/>
      <c r="AK381" s="54"/>
      <c r="AL381" s="54"/>
      <c r="AM381" s="54"/>
      <c r="AN381" s="54"/>
      <c r="AO381" s="54"/>
      <c r="AP381" s="54"/>
      <c r="AQ381" s="54"/>
      <c r="AR381" s="54"/>
      <c r="AS381" s="54"/>
      <c r="AT381" s="813"/>
      <c r="AU381" s="484"/>
      <c r="AV381" s="54"/>
      <c r="AW381" s="54"/>
      <c r="AX381" s="54"/>
      <c r="AY381" s="54"/>
      <c r="AZ381" s="54"/>
      <c r="BA381" s="54"/>
      <c r="BB381" s="54"/>
      <c r="BC381" s="54"/>
      <c r="BD381" s="54"/>
      <c r="BE381" s="54"/>
      <c r="BF381" s="54"/>
      <c r="BG381" s="54"/>
      <c r="BH381" s="54"/>
      <c r="BI381" s="54"/>
      <c r="BJ381" s="54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9"/>
  <sheetViews>
    <sheetView zoomScalePageLayoutView="0" workbookViewId="0" topLeftCell="A1">
      <selection activeCell="A17" sqref="A17:D32"/>
    </sheetView>
  </sheetViews>
  <sheetFormatPr defaultColWidth="9.00390625" defaultRowHeight="12.75"/>
  <cols>
    <col min="1" max="4" width="9.125" style="13" customWidth="1"/>
    <col min="5" max="5" width="15.75390625" style="13" customWidth="1"/>
    <col min="6" max="6" width="11.875" style="13" customWidth="1"/>
    <col min="7" max="16384" width="9.125" style="13" customWidth="1"/>
  </cols>
  <sheetData>
    <row r="1" spans="1:8" ht="18">
      <c r="A1" s="185" t="s">
        <v>393</v>
      </c>
      <c r="B1" s="133"/>
      <c r="C1" s="133"/>
      <c r="D1" s="134"/>
      <c r="E1" s="133"/>
      <c r="F1" s="133"/>
      <c r="G1" s="133"/>
      <c r="H1" s="133"/>
    </row>
    <row r="2" spans="1:8" ht="12.75">
      <c r="A2" s="133"/>
      <c r="B2" s="133"/>
      <c r="C2" s="133"/>
      <c r="D2" s="134"/>
      <c r="E2" s="133"/>
      <c r="F2" s="133"/>
      <c r="G2" s="133"/>
      <c r="H2" s="133"/>
    </row>
    <row r="3" spans="1:8" ht="13.5" thickBot="1">
      <c r="A3" s="186" t="s">
        <v>34</v>
      </c>
      <c r="B3" s="157"/>
      <c r="C3" s="157"/>
      <c r="D3" s="135"/>
      <c r="E3" s="133"/>
      <c r="F3" s="186" t="s">
        <v>35</v>
      </c>
      <c r="G3" s="157"/>
      <c r="H3" s="157"/>
    </row>
    <row r="4" spans="1:8" ht="21" thickBot="1">
      <c r="A4" s="187" t="s">
        <v>466</v>
      </c>
      <c r="B4" s="188"/>
      <c r="C4" s="188"/>
      <c r="D4" s="189"/>
      <c r="E4" s="190"/>
      <c r="F4" s="187" t="s">
        <v>467</v>
      </c>
      <c r="G4" s="188"/>
      <c r="H4" s="191"/>
    </row>
    <row r="5" spans="1:8" ht="12.75">
      <c r="A5" s="133"/>
      <c r="B5" s="157"/>
      <c r="C5" s="157"/>
      <c r="D5" s="135"/>
      <c r="E5" s="133"/>
      <c r="F5" s="157"/>
      <c r="G5" s="157"/>
      <c r="H5" s="157"/>
    </row>
    <row r="6" spans="1:8" ht="12.75">
      <c r="A6" s="192" t="s">
        <v>36</v>
      </c>
      <c r="B6" s="133"/>
      <c r="C6" s="133"/>
      <c r="D6" s="134"/>
      <c r="E6" s="133"/>
      <c r="F6" s="133"/>
      <c r="G6" s="133"/>
      <c r="H6" s="133"/>
    </row>
    <row r="7" spans="1:8" ht="13.5" thickBot="1">
      <c r="A7" s="186" t="s">
        <v>37</v>
      </c>
      <c r="B7" s="157"/>
      <c r="C7" s="157"/>
      <c r="D7" s="135"/>
      <c r="E7" s="133"/>
      <c r="F7" s="133"/>
      <c r="G7" s="133"/>
      <c r="H7" s="133"/>
    </row>
    <row r="8" spans="1:8" ht="12.75">
      <c r="A8" s="193" t="s">
        <v>38</v>
      </c>
      <c r="B8" s="194"/>
      <c r="C8" s="195" t="s">
        <v>39</v>
      </c>
      <c r="D8" s="196" t="s">
        <v>40</v>
      </c>
      <c r="E8" s="197"/>
      <c r="F8" s="197" t="s">
        <v>41</v>
      </c>
      <c r="G8" s="197"/>
      <c r="H8" s="198"/>
    </row>
    <row r="9" spans="1:8" ht="13.5" thickBot="1">
      <c r="A9" s="199" t="s">
        <v>260</v>
      </c>
      <c r="B9" s="200"/>
      <c r="C9" s="201" t="s">
        <v>79</v>
      </c>
      <c r="D9" s="382" t="s">
        <v>261</v>
      </c>
      <c r="E9" s="202"/>
      <c r="F9" s="203">
        <v>737075776</v>
      </c>
      <c r="G9" s="200"/>
      <c r="H9" s="204"/>
    </row>
    <row r="10" spans="1:8" ht="13.5" thickBot="1">
      <c r="A10" s="186" t="s">
        <v>42</v>
      </c>
      <c r="B10" s="157"/>
      <c r="C10" s="157"/>
      <c r="D10" s="135"/>
      <c r="E10" s="133"/>
      <c r="F10" s="133"/>
      <c r="G10" s="133"/>
      <c r="H10" s="133"/>
    </row>
    <row r="11" spans="1:8" ht="12.75">
      <c r="A11" s="193" t="s">
        <v>38</v>
      </c>
      <c r="B11" s="194"/>
      <c r="C11" s="195" t="s">
        <v>39</v>
      </c>
      <c r="D11" s="196" t="s">
        <v>40</v>
      </c>
      <c r="E11" s="197"/>
      <c r="F11" s="197" t="s">
        <v>41</v>
      </c>
      <c r="G11" s="197"/>
      <c r="H11" s="198"/>
    </row>
    <row r="12" spans="1:8" ht="13.5" thickBot="1">
      <c r="A12" s="199" t="s">
        <v>72</v>
      </c>
      <c r="B12" s="200"/>
      <c r="C12" s="201" t="s">
        <v>16</v>
      </c>
      <c r="D12" s="382" t="s">
        <v>259</v>
      </c>
      <c r="E12" s="200"/>
      <c r="F12" s="1094">
        <v>731463596</v>
      </c>
      <c r="G12" s="1094"/>
      <c r="H12" s="1094"/>
    </row>
    <row r="13" spans="1:8" ht="12.75">
      <c r="A13" s="205"/>
      <c r="B13" s="133"/>
      <c r="C13" s="133"/>
      <c r="D13" s="135"/>
      <c r="E13" s="157"/>
      <c r="F13" s="157"/>
      <c r="G13" s="157"/>
      <c r="H13" s="157"/>
    </row>
    <row r="14" spans="1:8" ht="12.75">
      <c r="A14" s="192" t="s">
        <v>43</v>
      </c>
      <c r="B14" s="133"/>
      <c r="C14" s="133"/>
      <c r="D14" s="134"/>
      <c r="E14" s="133"/>
      <c r="F14" s="133"/>
      <c r="G14" s="133"/>
      <c r="H14" s="133"/>
    </row>
    <row r="15" spans="1:8" ht="12.75">
      <c r="A15" s="186"/>
      <c r="B15" s="186"/>
      <c r="C15" s="186"/>
      <c r="D15" s="206"/>
      <c r="E15" s="186"/>
      <c r="F15" s="186"/>
      <c r="G15" s="186"/>
      <c r="H15" s="133"/>
    </row>
    <row r="16" spans="1:8" ht="12.75">
      <c r="A16" s="207" t="s">
        <v>44</v>
      </c>
      <c r="B16" s="208" t="s">
        <v>38</v>
      </c>
      <c r="C16" s="208" t="s">
        <v>39</v>
      </c>
      <c r="D16" s="209" t="s">
        <v>157</v>
      </c>
      <c r="E16" s="210"/>
      <c r="F16" s="210"/>
      <c r="G16" s="210"/>
      <c r="H16" s="211"/>
    </row>
    <row r="17" spans="1:8" ht="12.75">
      <c r="A17" s="410">
        <v>15</v>
      </c>
      <c r="B17" s="63" t="s">
        <v>173</v>
      </c>
      <c r="C17" s="64" t="s">
        <v>16</v>
      </c>
      <c r="D17" s="65">
        <v>950321</v>
      </c>
      <c r="E17" s="212"/>
      <c r="F17" s="212"/>
      <c r="G17" s="213"/>
      <c r="H17" s="133"/>
    </row>
    <row r="18" spans="1:8" ht="12.75">
      <c r="A18" s="410">
        <v>3</v>
      </c>
      <c r="B18" s="63" t="s">
        <v>153</v>
      </c>
      <c r="C18" s="64" t="s">
        <v>33</v>
      </c>
      <c r="D18" s="250">
        <v>911209</v>
      </c>
      <c r="E18" s="212"/>
      <c r="F18" s="212"/>
      <c r="G18" s="213"/>
      <c r="H18" s="133"/>
    </row>
    <row r="19" spans="1:8" ht="12.75">
      <c r="A19" s="410">
        <v>12</v>
      </c>
      <c r="B19" s="63" t="s">
        <v>55</v>
      </c>
      <c r="C19" s="64" t="s">
        <v>16</v>
      </c>
      <c r="D19" s="250">
        <v>920507</v>
      </c>
      <c r="E19" s="212"/>
      <c r="F19" s="212"/>
      <c r="G19" s="213"/>
      <c r="H19" s="133"/>
    </row>
    <row r="20" spans="1:8" ht="12.75">
      <c r="A20" s="410">
        <v>8</v>
      </c>
      <c r="B20" s="63" t="s">
        <v>254</v>
      </c>
      <c r="C20" s="64" t="s">
        <v>16</v>
      </c>
      <c r="D20" s="250">
        <v>900425</v>
      </c>
      <c r="E20" s="212"/>
      <c r="F20" s="212"/>
      <c r="G20" s="213"/>
      <c r="H20" s="133"/>
    </row>
    <row r="21" spans="1:8" ht="12.75">
      <c r="A21" s="410">
        <v>17</v>
      </c>
      <c r="B21" s="63" t="s">
        <v>262</v>
      </c>
      <c r="C21" s="64" t="s">
        <v>74</v>
      </c>
      <c r="D21" s="250">
        <v>910521</v>
      </c>
      <c r="E21" s="212"/>
      <c r="F21" s="212"/>
      <c r="G21" s="213"/>
      <c r="H21" s="133"/>
    </row>
    <row r="22" spans="1:8" ht="12.75">
      <c r="A22" s="410">
        <v>11</v>
      </c>
      <c r="B22" s="63" t="s">
        <v>260</v>
      </c>
      <c r="C22" s="64" t="s">
        <v>79</v>
      </c>
      <c r="D22" s="250">
        <v>920601</v>
      </c>
      <c r="E22" s="212"/>
      <c r="F22" s="212"/>
      <c r="G22" s="213"/>
      <c r="H22" s="133"/>
    </row>
    <row r="23" spans="1:8" ht="12.75">
      <c r="A23" s="410">
        <v>21</v>
      </c>
      <c r="B23" s="63" t="s">
        <v>55</v>
      </c>
      <c r="C23" s="64" t="s">
        <v>62</v>
      </c>
      <c r="D23" s="65">
        <v>890917</v>
      </c>
      <c r="E23" s="212"/>
      <c r="F23" s="212"/>
      <c r="G23" s="213"/>
      <c r="H23" s="133"/>
    </row>
    <row r="24" spans="1:8" ht="12.75">
      <c r="A24" s="410">
        <v>88</v>
      </c>
      <c r="B24" s="63" t="s">
        <v>263</v>
      </c>
      <c r="C24" s="64" t="s">
        <v>22</v>
      </c>
      <c r="D24" s="65">
        <v>940912</v>
      </c>
      <c r="E24" s="212"/>
      <c r="F24" s="212"/>
      <c r="G24" s="213"/>
      <c r="H24" s="133"/>
    </row>
    <row r="25" spans="1:8" ht="12.75">
      <c r="A25" s="410"/>
      <c r="B25" s="63" t="s">
        <v>171</v>
      </c>
      <c r="C25" s="64" t="s">
        <v>22</v>
      </c>
      <c r="D25" s="250">
        <v>920701</v>
      </c>
      <c r="E25" s="212"/>
      <c r="F25" s="212"/>
      <c r="G25" s="213"/>
      <c r="H25" s="133"/>
    </row>
    <row r="26" spans="1:8" ht="12.75">
      <c r="A26" s="410"/>
      <c r="B26" s="63" t="s">
        <v>80</v>
      </c>
      <c r="C26" s="64" t="s">
        <v>28</v>
      </c>
      <c r="D26" s="250">
        <v>880722</v>
      </c>
      <c r="E26" s="212"/>
      <c r="F26" s="212"/>
      <c r="G26" s="213"/>
      <c r="H26" s="133"/>
    </row>
    <row r="27" spans="1:8" ht="12.75">
      <c r="A27" s="410"/>
      <c r="B27" s="63" t="s">
        <v>321</v>
      </c>
      <c r="C27" s="64" t="s">
        <v>66</v>
      </c>
      <c r="D27" s="250">
        <v>830126</v>
      </c>
      <c r="E27" s="212"/>
      <c r="F27" s="212"/>
      <c r="G27" s="213"/>
      <c r="H27" s="133"/>
    </row>
    <row r="28" spans="1:8" ht="12.75">
      <c r="A28" s="410"/>
      <c r="B28" s="63"/>
      <c r="C28" s="64"/>
      <c r="D28" s="250"/>
      <c r="E28" s="213"/>
      <c r="F28" s="213"/>
      <c r="G28" s="213"/>
      <c r="H28" s="133"/>
    </row>
    <row r="29" spans="1:8" ht="12.75">
      <c r="A29" s="435"/>
      <c r="B29" s="433"/>
      <c r="C29" s="433"/>
      <c r="D29" s="433"/>
      <c r="E29" s="215"/>
      <c r="F29" s="215"/>
      <c r="G29" s="215"/>
      <c r="H29" s="133"/>
    </row>
    <row r="30" spans="1:8" ht="12.75">
      <c r="A30" s="416"/>
      <c r="B30" s="429"/>
      <c r="C30" s="430"/>
      <c r="D30" s="432"/>
      <c r="E30" s="136"/>
      <c r="F30" s="136"/>
      <c r="G30" s="136"/>
      <c r="H30" s="133"/>
    </row>
    <row r="31" spans="1:8" ht="12.75">
      <c r="A31" s="416"/>
      <c r="B31" s="433"/>
      <c r="C31" s="433"/>
      <c r="D31" s="433"/>
      <c r="E31" s="136"/>
      <c r="F31" s="136"/>
      <c r="G31" s="136"/>
      <c r="H31" s="133"/>
    </row>
    <row r="32" spans="1:8" ht="12.75">
      <c r="A32" s="415"/>
      <c r="B32" s="429"/>
      <c r="C32" s="430"/>
      <c r="D32" s="432"/>
      <c r="E32" s="216"/>
      <c r="F32" s="216"/>
      <c r="G32" s="216"/>
      <c r="H32" s="217"/>
    </row>
    <row r="33" spans="1:8" ht="12.75">
      <c r="A33" s="186" t="s">
        <v>45</v>
      </c>
      <c r="B33" s="157"/>
      <c r="C33" s="157"/>
      <c r="D33" s="135"/>
      <c r="E33" s="133"/>
      <c r="F33" s="133"/>
      <c r="G33" s="133"/>
      <c r="H33" s="133"/>
    </row>
    <row r="34" spans="1:8" ht="13.5" thickBot="1">
      <c r="A34" s="228"/>
      <c r="B34" s="219" t="s">
        <v>158</v>
      </c>
      <c r="C34" s="228" t="s">
        <v>28</v>
      </c>
      <c r="D34" s="214"/>
      <c r="E34" s="133"/>
      <c r="F34" s="218" t="s">
        <v>46</v>
      </c>
      <c r="G34" s="133"/>
      <c r="H34" s="133"/>
    </row>
    <row r="35" spans="1:8" ht="12.75">
      <c r="A35" s="219"/>
      <c r="B35" s="220"/>
      <c r="C35" s="220"/>
      <c r="D35" s="434"/>
      <c r="E35" s="133"/>
      <c r="F35" s="222" t="s">
        <v>468</v>
      </c>
      <c r="G35" s="223"/>
      <c r="H35" s="224"/>
    </row>
    <row r="36" spans="1:8" ht="13.5" thickBot="1">
      <c r="A36" s="219"/>
      <c r="B36" s="220"/>
      <c r="C36" s="220"/>
      <c r="D36" s="221"/>
      <c r="E36" s="133"/>
      <c r="F36" s="225"/>
      <c r="G36" s="226"/>
      <c r="H36" s="227"/>
    </row>
    <row r="37" spans="1:8" ht="12.75">
      <c r="A37" s="219"/>
      <c r="B37" s="219"/>
      <c r="C37" s="228"/>
      <c r="D37" s="229"/>
      <c r="E37" s="133"/>
      <c r="F37" s="133"/>
      <c r="G37" s="133"/>
      <c r="H37" s="133"/>
    </row>
    <row r="38" spans="1:8" ht="12.75">
      <c r="A38" s="219"/>
      <c r="B38" s="220"/>
      <c r="C38" s="220"/>
      <c r="D38" s="229"/>
      <c r="E38" s="133"/>
      <c r="F38" s="133"/>
      <c r="G38" s="133"/>
      <c r="H38" s="133"/>
    </row>
    <row r="39" spans="1:8" ht="12.75">
      <c r="A39" s="219"/>
      <c r="B39" s="220"/>
      <c r="C39" s="220"/>
      <c r="D39" s="221"/>
      <c r="E39" s="133"/>
      <c r="F39" s="133"/>
      <c r="G39" s="133"/>
      <c r="H39" s="133"/>
    </row>
  </sheetData>
  <sheetProtection/>
  <mergeCells count="1">
    <mergeCell ref="F12:H12"/>
  </mergeCells>
  <hyperlinks>
    <hyperlink ref="E9" r:id="rId1" display="fiserovar@soma.cz"/>
    <hyperlink ref="E12" r:id="rId2" display="fiserova@soma.cz"/>
    <hyperlink ref="D9" r:id="rId3" display="vitek.brejsa@seznam.cz"/>
    <hyperlink ref="D12" r:id="rId4" display="pachl.tomas.9@seznam.cz"/>
  </hyperlinks>
  <printOptions/>
  <pageMargins left="0.7875" right="0.7875" top="0.7875" bottom="0.7875" header="0.49236111111111114" footer="0.49236111111111114"/>
  <pageSetup fitToHeight="0" horizontalDpi="300" verticalDpi="300" orientation="portrait" paperSize="9" r:id="rId5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L59"/>
  <sheetViews>
    <sheetView zoomScalePageLayoutView="0" workbookViewId="0" topLeftCell="A1">
      <selection activeCell="A17" sqref="A17:D30"/>
    </sheetView>
  </sheetViews>
  <sheetFormatPr defaultColWidth="9.00390625" defaultRowHeight="12.75"/>
  <cols>
    <col min="1" max="3" width="9.125" style="13" customWidth="1"/>
    <col min="4" max="4" width="9.875" style="536" bestFit="1" customWidth="1"/>
    <col min="5" max="8" width="9.125" style="13" customWidth="1"/>
    <col min="9" max="9" width="10.00390625" style="13" bestFit="1" customWidth="1"/>
    <col min="10" max="16384" width="9.125" style="13" customWidth="1"/>
  </cols>
  <sheetData>
    <row r="1" spans="1:11" ht="18">
      <c r="A1" s="237" t="s">
        <v>393</v>
      </c>
      <c r="B1" s="238"/>
      <c r="C1" s="238"/>
      <c r="D1" s="520"/>
      <c r="E1" s="238"/>
      <c r="F1" s="238"/>
      <c r="G1" s="238"/>
      <c r="H1" s="238"/>
      <c r="I1" s="238"/>
      <c r="J1" s="238"/>
      <c r="K1" s="238"/>
    </row>
    <row r="2" spans="1:11" ht="12.75">
      <c r="A2" s="239"/>
      <c r="B2" s="239"/>
      <c r="C2" s="239"/>
      <c r="D2" s="521"/>
      <c r="E2" s="239"/>
      <c r="F2" s="239"/>
      <c r="G2" s="239"/>
      <c r="H2" s="239"/>
      <c r="I2" s="239"/>
      <c r="J2" s="239"/>
      <c r="K2" s="239"/>
    </row>
    <row r="3" spans="1:11" ht="13.5" thickBot="1">
      <c r="A3" s="1095" t="s">
        <v>34</v>
      </c>
      <c r="B3" s="1095"/>
      <c r="C3" s="1095"/>
      <c r="D3" s="1095"/>
      <c r="E3" s="239"/>
      <c r="F3" s="1095" t="s">
        <v>35</v>
      </c>
      <c r="G3" s="1095"/>
      <c r="H3" s="1095"/>
      <c r="I3" s="239"/>
      <c r="J3" s="239"/>
      <c r="K3" s="239"/>
    </row>
    <row r="4" spans="1:11" ht="21" thickBot="1">
      <c r="A4" s="1096" t="s">
        <v>337</v>
      </c>
      <c r="B4" s="1096"/>
      <c r="C4" s="1096"/>
      <c r="D4" s="1096"/>
      <c r="E4" s="239"/>
      <c r="F4" s="1097" t="s">
        <v>394</v>
      </c>
      <c r="G4" s="1097"/>
      <c r="H4" s="1097"/>
      <c r="I4" s="239"/>
      <c r="J4" s="239"/>
      <c r="K4" s="239"/>
    </row>
    <row r="5" spans="1:11" ht="12.75">
      <c r="A5" s="239"/>
      <c r="B5" s="240"/>
      <c r="C5" s="240"/>
      <c r="D5" s="522"/>
      <c r="E5" s="239"/>
      <c r="F5" s="240"/>
      <c r="G5" s="240"/>
      <c r="H5" s="240"/>
      <c r="I5" s="239"/>
      <c r="J5" s="239"/>
      <c r="K5" s="239"/>
    </row>
    <row r="6" spans="1:11" ht="12.75">
      <c r="A6" s="241" t="s">
        <v>36</v>
      </c>
      <c r="B6" s="239"/>
      <c r="C6" s="239"/>
      <c r="D6" s="521"/>
      <c r="E6" s="239"/>
      <c r="F6" s="239"/>
      <c r="G6" s="239"/>
      <c r="H6" s="239"/>
      <c r="I6" s="239"/>
      <c r="J6" s="239"/>
      <c r="K6" s="239"/>
    </row>
    <row r="7" spans="1:11" ht="13.5" thickBot="1">
      <c r="A7" s="1095" t="s">
        <v>37</v>
      </c>
      <c r="B7" s="1095"/>
      <c r="C7" s="1095"/>
      <c r="D7" s="1095"/>
      <c r="E7" s="239"/>
      <c r="F7" s="239"/>
      <c r="G7" s="239"/>
      <c r="H7" s="239"/>
      <c r="I7" s="239"/>
      <c r="J7" s="239"/>
      <c r="K7" s="239"/>
    </row>
    <row r="8" spans="1:11" ht="12.75">
      <c r="A8" s="1098" t="s">
        <v>38</v>
      </c>
      <c r="B8" s="1098"/>
      <c r="C8" s="242" t="s">
        <v>39</v>
      </c>
      <c r="D8" s="1099" t="s">
        <v>40</v>
      </c>
      <c r="E8" s="1099"/>
      <c r="F8" s="1100" t="s">
        <v>41</v>
      </c>
      <c r="G8" s="1100"/>
      <c r="H8" s="1100"/>
      <c r="I8" s="239"/>
      <c r="J8" s="239"/>
      <c r="K8" s="239"/>
    </row>
    <row r="9" spans="1:11" ht="15.75" thickBot="1">
      <c r="A9" s="1101" t="s">
        <v>13</v>
      </c>
      <c r="B9" s="1102"/>
      <c r="C9" s="523" t="s">
        <v>14</v>
      </c>
      <c r="D9" s="1103" t="s">
        <v>215</v>
      </c>
      <c r="E9" s="1104"/>
      <c r="F9" s="1094">
        <v>608883492</v>
      </c>
      <c r="G9" s="1094"/>
      <c r="H9" s="1094"/>
      <c r="I9" s="239"/>
      <c r="J9" s="244"/>
      <c r="K9" s="239"/>
    </row>
    <row r="10" spans="1:11" ht="13.5" thickBot="1">
      <c r="A10" s="1095" t="s">
        <v>42</v>
      </c>
      <c r="B10" s="1095"/>
      <c r="C10" s="1095"/>
      <c r="D10" s="1095"/>
      <c r="E10" s="239"/>
      <c r="F10" s="239"/>
      <c r="G10" s="239"/>
      <c r="H10" s="239"/>
      <c r="I10" s="239"/>
      <c r="J10" s="239"/>
      <c r="K10" s="239"/>
    </row>
    <row r="11" spans="1:11" ht="12.75">
      <c r="A11" s="1098" t="s">
        <v>38</v>
      </c>
      <c r="B11" s="1098"/>
      <c r="C11" s="242" t="s">
        <v>39</v>
      </c>
      <c r="D11" s="1099" t="s">
        <v>40</v>
      </c>
      <c r="E11" s="1099"/>
      <c r="F11" s="1100" t="s">
        <v>41</v>
      </c>
      <c r="G11" s="1100"/>
      <c r="H11" s="1100"/>
      <c r="I11" s="239"/>
      <c r="J11" s="239"/>
      <c r="K11" s="239"/>
    </row>
    <row r="12" spans="1:11" ht="15.75" thickBot="1">
      <c r="A12" s="1102"/>
      <c r="B12" s="1102"/>
      <c r="C12" s="523"/>
      <c r="D12" s="1103"/>
      <c r="E12" s="1104"/>
      <c r="F12" s="1094"/>
      <c r="G12" s="1094"/>
      <c r="H12" s="1094"/>
      <c r="I12" s="239"/>
      <c r="J12" s="239"/>
      <c r="K12" s="239"/>
    </row>
    <row r="13" spans="1:11" ht="12.75">
      <c r="A13" s="239"/>
      <c r="B13" s="239"/>
      <c r="C13" s="239"/>
      <c r="D13" s="522"/>
      <c r="E13" s="240"/>
      <c r="F13" s="240"/>
      <c r="G13" s="240"/>
      <c r="H13" s="240"/>
      <c r="I13" s="239"/>
      <c r="J13" s="239"/>
      <c r="K13" s="239"/>
    </row>
    <row r="14" spans="1:11" ht="12.75">
      <c r="A14" s="241" t="s">
        <v>43</v>
      </c>
      <c r="B14" s="239"/>
      <c r="C14" s="239"/>
      <c r="D14" s="521"/>
      <c r="E14" s="239"/>
      <c r="F14" s="239"/>
      <c r="G14" s="239"/>
      <c r="H14" s="239"/>
      <c r="I14" s="239"/>
      <c r="J14" s="239"/>
      <c r="K14" s="239"/>
    </row>
    <row r="15" spans="1:11" ht="12.75">
      <c r="A15" s="245"/>
      <c r="B15" s="245"/>
      <c r="C15" s="245"/>
      <c r="D15" s="524"/>
      <c r="E15" s="245"/>
      <c r="F15" s="245"/>
      <c r="G15" s="245"/>
      <c r="H15" s="246"/>
      <c r="I15" s="239"/>
      <c r="J15" s="239"/>
      <c r="K15" s="239"/>
    </row>
    <row r="16" spans="1:11" ht="12.75">
      <c r="A16" s="180" t="s">
        <v>44</v>
      </c>
      <c r="B16" s="180" t="s">
        <v>38</v>
      </c>
      <c r="C16" s="180" t="s">
        <v>39</v>
      </c>
      <c r="D16" s="524" t="s">
        <v>157</v>
      </c>
      <c r="E16" s="1106"/>
      <c r="F16" s="1106"/>
      <c r="G16" s="1106"/>
      <c r="H16" s="247"/>
      <c r="I16" s="248"/>
      <c r="J16" s="248"/>
      <c r="K16" s="248"/>
    </row>
    <row r="17" spans="1:8" ht="12.75">
      <c r="A17" s="249">
        <v>43</v>
      </c>
      <c r="B17" s="63" t="s">
        <v>13</v>
      </c>
      <c r="C17" s="64" t="s">
        <v>14</v>
      </c>
      <c r="D17" s="525">
        <v>780504</v>
      </c>
      <c r="E17" s="251"/>
      <c r="F17" s="251"/>
      <c r="G17" s="251"/>
      <c r="H17" s="246"/>
    </row>
    <row r="18" spans="1:8" ht="12.75">
      <c r="A18" s="249"/>
      <c r="B18" s="63" t="s">
        <v>217</v>
      </c>
      <c r="C18" s="64" t="s">
        <v>27</v>
      </c>
      <c r="D18" s="525">
        <v>930303</v>
      </c>
      <c r="E18" s="251"/>
      <c r="F18" s="251"/>
      <c r="G18" s="251"/>
      <c r="H18" s="246"/>
    </row>
    <row r="19" spans="1:8" ht="12.75">
      <c r="A19" s="249"/>
      <c r="B19" s="63" t="s">
        <v>216</v>
      </c>
      <c r="C19" s="64" t="s">
        <v>73</v>
      </c>
      <c r="D19" s="525">
        <v>790228</v>
      </c>
      <c r="E19" s="251"/>
      <c r="F19" s="251"/>
      <c r="G19" s="251"/>
      <c r="H19" s="246"/>
    </row>
    <row r="20" spans="1:8" ht="12.75">
      <c r="A20" s="249">
        <v>23</v>
      </c>
      <c r="B20" s="63" t="s">
        <v>395</v>
      </c>
      <c r="C20" s="64" t="s">
        <v>65</v>
      </c>
      <c r="D20" s="525">
        <v>962701</v>
      </c>
      <c r="E20" s="251"/>
      <c r="F20" s="251"/>
      <c r="G20" s="251"/>
      <c r="H20" s="246"/>
    </row>
    <row r="21" spans="1:8" ht="12.75">
      <c r="A21" s="249">
        <v>17</v>
      </c>
      <c r="B21" s="63" t="s">
        <v>311</v>
      </c>
      <c r="C21" s="64" t="s">
        <v>54</v>
      </c>
      <c r="D21" s="525">
        <v>920605</v>
      </c>
      <c r="E21" s="251"/>
      <c r="F21" s="251"/>
      <c r="G21" s="251"/>
      <c r="H21" s="246"/>
    </row>
    <row r="22" spans="1:8" ht="12.75">
      <c r="A22" s="249">
        <v>10</v>
      </c>
      <c r="B22" s="63" t="s">
        <v>101</v>
      </c>
      <c r="C22" s="64" t="s">
        <v>23</v>
      </c>
      <c r="D22" s="525">
        <v>910622</v>
      </c>
      <c r="E22" s="251"/>
      <c r="F22" s="251"/>
      <c r="G22" s="251"/>
      <c r="H22" s="246"/>
    </row>
    <row r="23" spans="1:8" ht="12.75">
      <c r="A23" s="249"/>
      <c r="B23" s="63" t="s">
        <v>309</v>
      </c>
      <c r="C23" s="64" t="s">
        <v>23</v>
      </c>
      <c r="D23" s="526">
        <v>810101</v>
      </c>
      <c r="E23" s="251"/>
      <c r="F23" s="251"/>
      <c r="G23" s="251"/>
      <c r="H23" s="246"/>
    </row>
    <row r="24" spans="1:8" ht="12.75">
      <c r="A24" s="249">
        <v>42</v>
      </c>
      <c r="B24" s="63" t="s">
        <v>396</v>
      </c>
      <c r="C24" s="64" t="s">
        <v>66</v>
      </c>
      <c r="D24" s="525">
        <v>952908</v>
      </c>
      <c r="E24" s="251"/>
      <c r="F24" s="251"/>
      <c r="G24" s="251"/>
      <c r="H24" s="246"/>
    </row>
    <row r="25" spans="1:8" ht="12.75">
      <c r="A25" s="249">
        <v>19</v>
      </c>
      <c r="B25" s="63" t="s">
        <v>325</v>
      </c>
      <c r="C25" s="64" t="s">
        <v>21</v>
      </c>
      <c r="D25" s="525">
        <v>852905</v>
      </c>
      <c r="E25" s="251"/>
      <c r="F25" s="251"/>
      <c r="G25" s="251"/>
      <c r="H25" s="246"/>
    </row>
    <row r="26" spans="1:8" ht="12.75">
      <c r="A26" s="249"/>
      <c r="B26" s="63" t="s">
        <v>219</v>
      </c>
      <c r="C26" s="64" t="s">
        <v>28</v>
      </c>
      <c r="D26" s="526">
        <v>870629</v>
      </c>
      <c r="E26" s="251"/>
      <c r="F26" s="251"/>
      <c r="G26" s="251"/>
      <c r="H26" s="246"/>
    </row>
    <row r="27" spans="1:8" ht="12.75">
      <c r="A27" s="249"/>
      <c r="B27" s="63" t="s">
        <v>310</v>
      </c>
      <c r="C27" s="64" t="s">
        <v>51</v>
      </c>
      <c r="D27" s="526">
        <v>900222</v>
      </c>
      <c r="E27" s="251"/>
      <c r="F27" s="251"/>
      <c r="G27" s="251"/>
      <c r="H27" s="246"/>
    </row>
    <row r="28" spans="1:8" ht="12.75">
      <c r="A28" s="249">
        <v>8</v>
      </c>
      <c r="B28" s="63" t="s">
        <v>397</v>
      </c>
      <c r="C28" s="64" t="s">
        <v>17</v>
      </c>
      <c r="D28" s="526">
        <v>962012</v>
      </c>
      <c r="E28" s="251"/>
      <c r="F28" s="251"/>
      <c r="G28" s="251"/>
      <c r="H28" s="246"/>
    </row>
    <row r="29" spans="1:8" ht="12.75">
      <c r="A29" s="178">
        <v>24</v>
      </c>
      <c r="B29" s="179" t="s">
        <v>398</v>
      </c>
      <c r="C29" s="179" t="s">
        <v>272</v>
      </c>
      <c r="D29" s="527">
        <v>912201</v>
      </c>
      <c r="E29" s="251"/>
      <c r="F29" s="251"/>
      <c r="G29" s="251"/>
      <c r="H29" s="246"/>
    </row>
    <row r="30" spans="1:9" ht="12.75">
      <c r="A30" s="178"/>
      <c r="B30" s="179" t="s">
        <v>397</v>
      </c>
      <c r="C30" s="179" t="s">
        <v>399</v>
      </c>
      <c r="D30" s="528">
        <v>712509</v>
      </c>
      <c r="E30" s="251"/>
      <c r="F30" s="251"/>
      <c r="G30" s="251"/>
      <c r="H30" s="246"/>
      <c r="I30" s="13">
        <v>608443380</v>
      </c>
    </row>
    <row r="31" spans="1:8" ht="12.75">
      <c r="A31" s="252"/>
      <c r="B31" s="246"/>
      <c r="C31" s="246"/>
      <c r="D31" s="529"/>
      <c r="E31" s="252"/>
      <c r="F31" s="252"/>
      <c r="G31" s="252"/>
      <c r="H31" s="246"/>
    </row>
    <row r="32" spans="1:8" ht="12.75">
      <c r="A32" s="178"/>
      <c r="B32" s="179"/>
      <c r="C32" s="179"/>
      <c r="D32" s="530"/>
      <c r="E32" s="252"/>
      <c r="F32" s="252"/>
      <c r="G32" s="252"/>
      <c r="H32" s="246"/>
    </row>
    <row r="33" spans="1:8" ht="12.75">
      <c r="A33" s="178"/>
      <c r="B33" s="180"/>
      <c r="C33" s="180"/>
      <c r="D33" s="527"/>
      <c r="E33" s="252"/>
      <c r="F33" s="252"/>
      <c r="G33" s="252"/>
      <c r="H33" s="246"/>
    </row>
    <row r="34" spans="1:8" ht="12.75">
      <c r="A34" s="178"/>
      <c r="B34" s="180"/>
      <c r="C34" s="180"/>
      <c r="D34" s="527"/>
      <c r="E34" s="252"/>
      <c r="F34" s="252"/>
      <c r="G34" s="252"/>
      <c r="H34" s="246"/>
    </row>
    <row r="35" spans="1:8" ht="12.75">
      <c r="A35" s="181"/>
      <c r="B35" s="182"/>
      <c r="C35" s="182"/>
      <c r="D35" s="531"/>
      <c r="E35" s="253"/>
      <c r="F35" s="253"/>
      <c r="G35" s="253"/>
      <c r="H35" s="239"/>
    </row>
    <row r="36" spans="1:8" ht="12.75">
      <c r="A36" s="181"/>
      <c r="B36" s="182"/>
      <c r="C36" s="182"/>
      <c r="D36" s="531"/>
      <c r="E36" s="253"/>
      <c r="F36" s="253"/>
      <c r="G36" s="253"/>
      <c r="H36" s="239"/>
    </row>
    <row r="37" spans="1:8" ht="12.75">
      <c r="A37" s="181"/>
      <c r="B37" s="182"/>
      <c r="C37" s="182"/>
      <c r="D37" s="532"/>
      <c r="E37" s="253"/>
      <c r="F37" s="253"/>
      <c r="G37" s="253"/>
      <c r="H37" s="239"/>
    </row>
    <row r="38" spans="1:8" ht="12.75">
      <c r="A38" s="181"/>
      <c r="B38" s="182"/>
      <c r="C38" s="182"/>
      <c r="D38" s="532"/>
      <c r="E38" s="253"/>
      <c r="F38" s="253"/>
      <c r="G38" s="253"/>
      <c r="H38" s="239"/>
    </row>
    <row r="39" spans="1:8" ht="12.75">
      <c r="A39" s="182"/>
      <c r="B39" s="182"/>
      <c r="C39" s="182"/>
      <c r="D39" s="532"/>
      <c r="E39" s="253"/>
      <c r="F39" s="253"/>
      <c r="G39" s="253"/>
      <c r="H39" s="239"/>
    </row>
    <row r="40" spans="1:8" ht="12.75">
      <c r="A40" s="239"/>
      <c r="B40" s="239"/>
      <c r="C40" s="239"/>
      <c r="D40" s="521"/>
      <c r="E40" s="239"/>
      <c r="F40" s="239"/>
      <c r="G40" s="239"/>
      <c r="H40" s="239"/>
    </row>
    <row r="41" spans="1:8" ht="12.75">
      <c r="A41" s="1095" t="s">
        <v>45</v>
      </c>
      <c r="B41" s="1095"/>
      <c r="C41" s="1095"/>
      <c r="D41" s="1095"/>
      <c r="E41" s="239"/>
      <c r="F41" s="239"/>
      <c r="G41" s="239"/>
      <c r="H41" s="239"/>
    </row>
    <row r="42" spans="1:8" ht="13.5" thickBot="1">
      <c r="A42" s="254" t="s">
        <v>44</v>
      </c>
      <c r="B42" s="255" t="s">
        <v>38</v>
      </c>
      <c r="C42" s="256" t="s">
        <v>39</v>
      </c>
      <c r="D42" s="533" t="s">
        <v>59</v>
      </c>
      <c r="E42" s="239"/>
      <c r="F42" s="257" t="s">
        <v>46</v>
      </c>
      <c r="G42" s="239"/>
      <c r="H42" s="239"/>
    </row>
    <row r="43" spans="1:8" ht="24.75" thickBot="1">
      <c r="A43" s="178"/>
      <c r="B43" s="63" t="s">
        <v>220</v>
      </c>
      <c r="C43" s="258" t="s">
        <v>70</v>
      </c>
      <c r="D43" s="534">
        <v>870605</v>
      </c>
      <c r="E43" s="239"/>
      <c r="F43" s="1107" t="s">
        <v>400</v>
      </c>
      <c r="G43" s="1107"/>
      <c r="H43" s="1107"/>
    </row>
    <row r="44" spans="1:8" ht="13.5" thickBot="1">
      <c r="A44" s="245"/>
      <c r="B44" s="63" t="s">
        <v>316</v>
      </c>
      <c r="C44" s="258" t="s">
        <v>66</v>
      </c>
      <c r="D44" s="527">
        <v>982108</v>
      </c>
      <c r="E44" s="239"/>
      <c r="F44" s="1107"/>
      <c r="G44" s="1107"/>
      <c r="H44" s="1107"/>
    </row>
    <row r="45" spans="1:8" ht="12.75">
      <c r="A45" s="245"/>
      <c r="B45" s="245"/>
      <c r="C45" s="180"/>
      <c r="D45" s="527"/>
      <c r="E45" s="239"/>
      <c r="F45" s="239"/>
      <c r="G45" s="239"/>
      <c r="H45" s="239"/>
    </row>
    <row r="46" spans="1:8" ht="12.75">
      <c r="A46" s="259"/>
      <c r="B46" s="259"/>
      <c r="C46" s="260"/>
      <c r="D46" s="535"/>
      <c r="E46" s="239"/>
      <c r="F46" s="239"/>
      <c r="G46" s="239"/>
      <c r="H46" s="239"/>
    </row>
    <row r="47" spans="1:8" ht="12.75">
      <c r="A47" s="239"/>
      <c r="B47" s="239"/>
      <c r="C47" s="239"/>
      <c r="D47" s="521"/>
      <c r="E47" s="239"/>
      <c r="F47" s="239"/>
      <c r="G47" s="239"/>
      <c r="H47" s="239"/>
    </row>
    <row r="48" spans="1:12" ht="12.75">
      <c r="A48" s="1105"/>
      <c r="B48" s="1105"/>
      <c r="C48" s="1105"/>
      <c r="D48" s="1105"/>
      <c r="E48" s="1105"/>
      <c r="F48" s="1105"/>
      <c r="G48" s="1105"/>
      <c r="H48" s="1105"/>
      <c r="I48" s="239"/>
      <c r="J48" s="239"/>
      <c r="K48" s="239"/>
      <c r="L48" s="239"/>
    </row>
    <row r="49" spans="1:12" ht="12.75">
      <c r="A49" s="1105"/>
      <c r="B49" s="1105"/>
      <c r="C49" s="1105"/>
      <c r="D49" s="1105"/>
      <c r="E49" s="1105"/>
      <c r="F49" s="1105"/>
      <c r="G49" s="1105"/>
      <c r="H49" s="1105"/>
      <c r="I49" s="239"/>
      <c r="J49" s="239"/>
      <c r="K49" s="239"/>
      <c r="L49" s="239"/>
    </row>
    <row r="53" spans="1:12" ht="12.75">
      <c r="A53" s="239"/>
      <c r="B53" s="239"/>
      <c r="C53" s="239"/>
      <c r="D53" s="537"/>
      <c r="E53" s="261"/>
      <c r="F53" s="261"/>
      <c r="G53" s="261"/>
      <c r="H53" s="261"/>
      <c r="I53" s="239"/>
      <c r="J53" s="239"/>
      <c r="K53" s="239"/>
      <c r="L53" s="239"/>
    </row>
    <row r="54" spans="1:12" ht="12.75">
      <c r="A54" s="239"/>
      <c r="B54" s="239"/>
      <c r="C54" s="239"/>
      <c r="D54" s="521"/>
      <c r="E54" s="262" t="s">
        <v>56</v>
      </c>
      <c r="F54" s="239"/>
      <c r="G54" s="239"/>
      <c r="H54" s="239"/>
      <c r="I54" s="239"/>
      <c r="J54" s="239"/>
      <c r="K54" s="239"/>
      <c r="L54" s="239"/>
    </row>
    <row r="57" spans="1:12" ht="15">
      <c r="A57" s="239"/>
      <c r="B57" s="239"/>
      <c r="C57" s="239"/>
      <c r="D57" s="521"/>
      <c r="E57" s="239"/>
      <c r="F57" s="239"/>
      <c r="G57" s="239"/>
      <c r="H57" s="239"/>
      <c r="I57" s="239"/>
      <c r="J57" s="239"/>
      <c r="K57" s="263"/>
      <c r="L57" s="538"/>
    </row>
    <row r="58" spans="1:12" ht="15">
      <c r="A58" s="239"/>
      <c r="B58" s="239"/>
      <c r="C58" s="239"/>
      <c r="D58" s="521"/>
      <c r="E58" s="239"/>
      <c r="F58" s="239"/>
      <c r="G58" s="239"/>
      <c r="H58" s="239"/>
      <c r="I58" s="239"/>
      <c r="J58" s="239"/>
      <c r="K58" s="263"/>
      <c r="L58" s="538"/>
    </row>
    <row r="59" spans="1:12" ht="15">
      <c r="A59" s="239"/>
      <c r="B59" s="239"/>
      <c r="C59" s="239"/>
      <c r="D59" s="521"/>
      <c r="E59" s="239"/>
      <c r="F59" s="239"/>
      <c r="G59" s="239"/>
      <c r="H59" s="239"/>
      <c r="I59" s="239"/>
      <c r="J59" s="239"/>
      <c r="K59" s="263"/>
      <c r="L59" s="538"/>
    </row>
  </sheetData>
  <sheetProtection/>
  <mergeCells count="22">
    <mergeCell ref="A48:H49"/>
    <mergeCell ref="A12:B12"/>
    <mergeCell ref="D12:E12"/>
    <mergeCell ref="F12:H12"/>
    <mergeCell ref="E16:G16"/>
    <mergeCell ref="A41:D41"/>
    <mergeCell ref="F43:H44"/>
    <mergeCell ref="A9:B9"/>
    <mergeCell ref="D9:E9"/>
    <mergeCell ref="F9:H9"/>
    <mergeCell ref="A10:D10"/>
    <mergeCell ref="A11:B11"/>
    <mergeCell ref="D11:E11"/>
    <mergeCell ref="F11:H11"/>
    <mergeCell ref="A3:D3"/>
    <mergeCell ref="F3:H3"/>
    <mergeCell ref="A4:D4"/>
    <mergeCell ref="F4:H4"/>
    <mergeCell ref="A7:D7"/>
    <mergeCell ref="A8:B8"/>
    <mergeCell ref="D8:E8"/>
    <mergeCell ref="F8:H8"/>
  </mergeCells>
  <hyperlinks>
    <hyperlink ref="D9" r:id="rId1" display="budina@exsolution.cz"/>
  </hyperlink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J,Č.</dc:creator>
  <cp:keywords/>
  <dc:description/>
  <cp:lastModifiedBy>ZS</cp:lastModifiedBy>
  <cp:lastPrinted>2018-06-08T15:58:21Z</cp:lastPrinted>
  <dcterms:created xsi:type="dcterms:W3CDTF">2009-09-19T12:15:36Z</dcterms:created>
  <dcterms:modified xsi:type="dcterms:W3CDTF">2018-06-09T19:30:09Z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