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Výsledky-Přehled" sheetId="1" r:id="rId1"/>
    <sheet name="ženy" sheetId="2" r:id="rId2"/>
    <sheet name="muži 1" sheetId="3" r:id="rId3"/>
    <sheet name="muži 2" sheetId="4" r:id="rId4"/>
    <sheet name="veteráni 1" sheetId="5" r:id="rId5"/>
    <sheet name="Veteráni 2" sheetId="6" r:id="rId6"/>
    <sheet name="Hráči" sheetId="7" r:id="rId7"/>
    <sheet name="STK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'Hráči'!$B$1:$H$32</definedName>
    <definedName name="_xlnm.Print_Area" localSheetId="2">'muži 1'!$A$1:$AE$23</definedName>
    <definedName name="_xlnm.Print_Area" localSheetId="3">'muži 2'!$A$1:$AE$23</definedName>
    <definedName name="_xlnm.Print_Area" localSheetId="7">'STK'!$B$1:$H$26</definedName>
    <definedName name="_xlnm.Print_Area" localSheetId="4">'veteráni 1'!$A$1:$AE$23</definedName>
    <definedName name="_xlnm.Print_Area" localSheetId="5">'Veteráni 2'!$A$1:$AE$21</definedName>
    <definedName name="_xlnm.Print_Area" localSheetId="0">'Výsledky-Přehled'!$A$1:$K$60</definedName>
    <definedName name="_xlnm.Print_Area" localSheetId="1">'ženy'!$A$1:$AE$19</definedName>
  </definedNames>
  <calcPr fullCalcOnLoad="1"/>
</workbook>
</file>

<file path=xl/sharedStrings.xml><?xml version="1.0" encoding="utf-8"?>
<sst xmlns="http://schemas.openxmlformats.org/spreadsheetml/2006/main" count="759" uniqueCount="144">
  <si>
    <t>Body</t>
  </si>
  <si>
    <t>Skóre</t>
  </si>
  <si>
    <t>Pořadí</t>
  </si>
  <si>
    <t>body</t>
  </si>
  <si>
    <t>:</t>
  </si>
  <si>
    <t>7.</t>
  </si>
  <si>
    <t>U</t>
  </si>
  <si>
    <t>1.</t>
  </si>
  <si>
    <t>ŽI</t>
  </si>
  <si>
    <t>4.</t>
  </si>
  <si>
    <t>I.tř.</t>
  </si>
  <si>
    <t>8.</t>
  </si>
  <si>
    <t>2.</t>
  </si>
  <si>
    <t>5.</t>
  </si>
  <si>
    <t>3.</t>
  </si>
  <si>
    <t>6.</t>
  </si>
  <si>
    <t xml:space="preserve"> </t>
  </si>
  <si>
    <t>Sestup do II.tř.</t>
  </si>
  <si>
    <t>Hrabová</t>
  </si>
  <si>
    <t>Výškovice B</t>
  </si>
  <si>
    <t>Postup do I.tř.</t>
  </si>
  <si>
    <t>Krmelín</t>
  </si>
  <si>
    <t>VE</t>
  </si>
  <si>
    <t>TE</t>
  </si>
  <si>
    <t>RÁNI</t>
  </si>
  <si>
    <t>1 družstvo</t>
  </si>
  <si>
    <t>Hrabůvka</t>
  </si>
  <si>
    <t>Stará Bělá A</t>
  </si>
  <si>
    <t>TABULKA  SOUTĚŽE  -  VETERÁNI   II. tř. - r.</t>
  </si>
  <si>
    <t>II.tř.</t>
  </si>
  <si>
    <t>Výškovice</t>
  </si>
  <si>
    <t>Trnávka</t>
  </si>
  <si>
    <t>ŽUPA  MORAVSKOSLEZSKÁ ČOS - ODBOR SPORTU</t>
  </si>
  <si>
    <t xml:space="preserve">KONEČNÉ  TABULKY </t>
  </si>
  <si>
    <t>ŽENY</t>
  </si>
  <si>
    <t>Poř.</t>
  </si>
  <si>
    <t>Družstvo</t>
  </si>
  <si>
    <t>Zápasy</t>
  </si>
  <si>
    <t>Vítězství</t>
  </si>
  <si>
    <t>Porážky</t>
  </si>
  <si>
    <t>Skreč</t>
  </si>
  <si>
    <t>Kontrola</t>
  </si>
  <si>
    <t>Baník Ostrava</t>
  </si>
  <si>
    <t>Hukvaldy</t>
  </si>
  <si>
    <t>MUŽI - I.třída</t>
  </si>
  <si>
    <t>Paskov</t>
  </si>
  <si>
    <t>Brušperk B</t>
  </si>
  <si>
    <t>Brušperk A</t>
  </si>
  <si>
    <t>Proskovice A</t>
  </si>
  <si>
    <t>Výškovice  A</t>
  </si>
  <si>
    <t xml:space="preserve">MUŽI - II.třída </t>
  </si>
  <si>
    <t>Post. do I.tř.</t>
  </si>
  <si>
    <t>Proskovice B</t>
  </si>
  <si>
    <t>O pořadí na  6.-7. místě  rozhodl vzájemný zápas příslušných družstev</t>
  </si>
  <si>
    <t>VETERÁNI - I.třída</t>
  </si>
  <si>
    <t>Výškovice  C</t>
  </si>
  <si>
    <t>VETERÁNI - II.třída</t>
  </si>
  <si>
    <t>Příbor</t>
  </si>
  <si>
    <t>Poruba</t>
  </si>
  <si>
    <t>Zpracoval:</t>
  </si>
  <si>
    <t>Vladimír   Knápek - řídící soutěží</t>
  </si>
  <si>
    <t>Krmelín A</t>
  </si>
  <si>
    <t>Krmelín B</t>
  </si>
  <si>
    <t>Ž</t>
  </si>
  <si>
    <t xml:space="preserve">TABULKA  SOUTĚŽE  -  ŽENY  -  r. </t>
  </si>
  <si>
    <t>E</t>
  </si>
  <si>
    <t>N</t>
  </si>
  <si>
    <t>Y</t>
  </si>
  <si>
    <t>Poznámka:</t>
  </si>
  <si>
    <t xml:space="preserve">Výškovice  </t>
  </si>
  <si>
    <t>Proskovice</t>
  </si>
  <si>
    <t xml:space="preserve">Stará Bělá  </t>
  </si>
  <si>
    <t>Nová Bělá</t>
  </si>
  <si>
    <t>Brušperk</t>
  </si>
  <si>
    <t>ROZHODNUTÍ  STK</t>
  </si>
  <si>
    <t>STK ve složení:</t>
  </si>
  <si>
    <t>Knápek Vladimír</t>
  </si>
  <si>
    <t>předseda STK</t>
  </si>
  <si>
    <t>Balcar Tomáš</t>
  </si>
  <si>
    <t>zástupce kateg. muži</t>
  </si>
  <si>
    <t>Folta Petr</t>
  </si>
  <si>
    <t>zástupce kateg. veteráni</t>
  </si>
  <si>
    <t xml:space="preserve">Muži II.tř.  </t>
  </si>
  <si>
    <t>-</t>
  </si>
  <si>
    <t>Ve smyslu pravidel - nedoložení podkladů k řešení od domácího družstva</t>
  </si>
  <si>
    <t>Veteráni I.tř.</t>
  </si>
  <si>
    <t>2. Skreče  neodehraných zápasů:</t>
  </si>
  <si>
    <t>SOUTĚŽE MÉNĚPOČETNÝCH DRUŽSTEV V TENISU - ROK 2016</t>
  </si>
  <si>
    <r>
      <t>1. PRODLOUŽENÍ TERMÍNU</t>
    </r>
    <r>
      <rPr>
        <sz val="10"/>
        <rFont val="Arial"/>
        <family val="0"/>
      </rPr>
      <t xml:space="preserve">  na odehrání utkání do 16.10.2016</t>
    </r>
  </si>
  <si>
    <t>Výškovice A</t>
  </si>
  <si>
    <t>Ostrava, 18.10.2016</t>
  </si>
  <si>
    <t>Krmelín  A</t>
  </si>
  <si>
    <t>Krmelín  B</t>
  </si>
  <si>
    <t>O pořadí  na 1  -  2  místě    a  5  -  6  místě rozhodl vzájemný zápas.</t>
  </si>
  <si>
    <t>35. ročník SOUTĚŽÍ MÉNĚPOČETNÝCH DRUŽSTEV V TENISU - ROK 2016</t>
  </si>
  <si>
    <t>VC Mexico A</t>
  </si>
  <si>
    <t>O pořadí na 3-4 místě rozhodoval vzájemný zápas</t>
  </si>
  <si>
    <t>O pořadí na 5-7 místě rozhodovala mikrotabulka těchto družstev</t>
  </si>
  <si>
    <t>Havířov</t>
  </si>
  <si>
    <t xml:space="preserve">Hrabůvka </t>
  </si>
  <si>
    <t>VC Mexico B</t>
  </si>
  <si>
    <t>Stará Bělá  B</t>
  </si>
  <si>
    <t>O pořadí na 2 - 3 místě  a  7  - 8 místě rozhodoval vzájemný zápas.</t>
  </si>
  <si>
    <t>Štramberk</t>
  </si>
  <si>
    <t>KRMELÍN</t>
  </si>
  <si>
    <t>TABULKA  SOUTĚŽE  -  MUŽI   I. tř.  -  r.</t>
  </si>
  <si>
    <t>zápasy</t>
  </si>
  <si>
    <t>M</t>
  </si>
  <si>
    <t>2 družstva</t>
  </si>
  <si>
    <t>TABULKA  SOUTĚŽE  -  MUŽI   II. tř.  -  r.</t>
  </si>
  <si>
    <t>O pořadí na 4 - 6   místě  rozhodla mikrotabulka těchto družstev</t>
  </si>
  <si>
    <t>TABULKA  SOUTĚŽE  -  VETERÁNI   I. tř.  -  r.</t>
  </si>
  <si>
    <t>SESTUP do II.tř.</t>
  </si>
  <si>
    <t>Jméno</t>
  </si>
  <si>
    <t>Celk</t>
  </si>
  <si>
    <t>Vít.</t>
  </si>
  <si>
    <t>Úspěšnost zápasy</t>
  </si>
  <si>
    <t>Úspěšnost sety</t>
  </si>
  <si>
    <t>Vrzala Tomáš</t>
  </si>
  <si>
    <t>Polášek Radovan</t>
  </si>
  <si>
    <t>Stenzel</t>
  </si>
  <si>
    <t>Milerský Tomáš</t>
  </si>
  <si>
    <t>Němčík Pavel</t>
  </si>
  <si>
    <t>Kunz Martin</t>
  </si>
  <si>
    <t>Proskovice  B</t>
  </si>
  <si>
    <t>Stará Bělá  A</t>
  </si>
  <si>
    <t>Šindel Jarek</t>
  </si>
  <si>
    <t>Darivčák Jaromír</t>
  </si>
  <si>
    <t>Lébl Zdeněk</t>
  </si>
  <si>
    <t>Sikorová Tereza</t>
  </si>
  <si>
    <t>Pustková Dagmar</t>
  </si>
  <si>
    <t xml:space="preserve">Proskovice  </t>
  </si>
  <si>
    <t>Břežná Pavlína</t>
  </si>
  <si>
    <t>Sinerova Valerie</t>
  </si>
  <si>
    <t>Schmidtmeyerová</t>
  </si>
  <si>
    <t>VETERÁNI  II. tř..</t>
  </si>
  <si>
    <t>VETERÁNI I. tř.</t>
  </si>
  <si>
    <t>MUŽI II. tř.</t>
  </si>
  <si>
    <t>MUŽI I. tř.</t>
  </si>
  <si>
    <t>POŘADÍ HRÁČŮ DLE  PROCENTA ÚSPĚŠNOSTI</t>
  </si>
  <si>
    <t>ROK 2016</t>
  </si>
  <si>
    <t>Huťka Vladimír</t>
  </si>
  <si>
    <t>Koubek Antonín</t>
  </si>
  <si>
    <t>Kačerovský Antonín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</si>
</sst>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¥€-2]\ #\ ##,000_);[Red]\([$€-2]\ #\ ##,000\)"/>
    <numFmt numFmtId="172" formatCode="d&quot;.&quot;m&quot;.&quot;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5"/>
      <name val="Arial CE"/>
      <family val="2"/>
    </font>
    <font>
      <b/>
      <sz val="16"/>
      <name val="Arial CE"/>
      <family val="2"/>
    </font>
    <font>
      <sz val="15"/>
      <name val="Arial CE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color indexed="12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0.5"/>
      <color indexed="8"/>
      <name val="Arial CE"/>
      <family val="2"/>
    </font>
    <font>
      <sz val="10.5"/>
      <name val="Arial"/>
      <family val="0"/>
    </font>
    <font>
      <b/>
      <sz val="10.5"/>
      <name val="Arial"/>
      <family val="2"/>
    </font>
    <font>
      <b/>
      <sz val="10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2"/>
      <color indexed="8"/>
      <name val="Calibri"/>
      <family val="2"/>
    </font>
    <font>
      <sz val="1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31" borderId="2" applyNumberFormat="0" applyAlignment="0" applyProtection="0"/>
    <xf numFmtId="0" fontId="6" fillId="3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2" fillId="0" borderId="0">
      <alignment/>
      <protection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35" borderId="6" applyNumberFormat="0" applyFont="0" applyAlignment="0" applyProtection="0"/>
    <xf numFmtId="0" fontId="32" fillId="36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8" applyNumberFormat="0" applyAlignment="0" applyProtection="0"/>
    <xf numFmtId="0" fontId="17" fillId="13" borderId="8" applyNumberFormat="0" applyAlignment="0" applyProtection="0"/>
    <xf numFmtId="0" fontId="18" fillId="37" borderId="8" applyNumberFormat="0" applyAlignment="0" applyProtection="0"/>
    <xf numFmtId="0" fontId="18" fillId="38" borderId="8" applyNumberFormat="0" applyAlignment="0" applyProtection="0"/>
    <xf numFmtId="0" fontId="19" fillId="37" borderId="9" applyNumberFormat="0" applyAlignment="0" applyProtection="0"/>
    <xf numFmtId="0" fontId="19" fillId="38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2" fillId="0" borderId="0" xfId="76">
      <alignment/>
      <protection/>
    </xf>
    <xf numFmtId="0" fontId="22" fillId="0" borderId="0" xfId="76" applyFont="1">
      <alignment/>
      <protection/>
    </xf>
    <xf numFmtId="0" fontId="23" fillId="0" borderId="0" xfId="76" applyFont="1">
      <alignment/>
      <protection/>
    </xf>
    <xf numFmtId="0" fontId="24" fillId="0" borderId="0" xfId="0" applyFont="1" applyAlignment="1">
      <alignment/>
    </xf>
    <xf numFmtId="0" fontId="12" fillId="0" borderId="10" xfId="76" applyBorder="1">
      <alignment/>
      <protection/>
    </xf>
    <xf numFmtId="0" fontId="25" fillId="0" borderId="10" xfId="76" applyFont="1" applyBorder="1" applyAlignment="1">
      <alignment horizontal="center" textRotation="90"/>
      <protection/>
    </xf>
    <xf numFmtId="0" fontId="25" fillId="0" borderId="11" xfId="76" applyFont="1" applyBorder="1" applyAlignment="1">
      <alignment textRotation="90"/>
      <protection/>
    </xf>
    <xf numFmtId="0" fontId="12" fillId="0" borderId="12" xfId="76" applyBorder="1">
      <alignment/>
      <protection/>
    </xf>
    <xf numFmtId="0" fontId="28" fillId="0" borderId="10" xfId="76" applyFont="1" applyFill="1" applyBorder="1" applyAlignment="1">
      <alignment textRotation="90"/>
      <protection/>
    </xf>
    <xf numFmtId="0" fontId="28" fillId="0" borderId="13" xfId="76" applyNumberFormat="1" applyFont="1" applyFill="1" applyBorder="1" applyAlignment="1">
      <alignment horizontal="center" textRotation="90"/>
      <protection/>
    </xf>
    <xf numFmtId="0" fontId="28" fillId="0" borderId="14" xfId="76" applyNumberFormat="1" applyFont="1" applyBorder="1" applyAlignment="1">
      <alignment textRotation="90"/>
      <protection/>
    </xf>
    <xf numFmtId="0" fontId="28" fillId="0" borderId="15" xfId="76" applyNumberFormat="1" applyFont="1" applyBorder="1" applyAlignment="1">
      <alignment textRotation="90"/>
      <protection/>
    </xf>
    <xf numFmtId="0" fontId="25" fillId="0" borderId="11" xfId="76" applyFont="1" applyBorder="1" applyAlignment="1">
      <alignment horizontal="center" textRotation="90"/>
      <protection/>
    </xf>
    <xf numFmtId="0" fontId="29" fillId="0" borderId="16" xfId="76" applyFont="1" applyBorder="1" applyAlignment="1">
      <alignment vertical="center"/>
      <protection/>
    </xf>
    <xf numFmtId="3" fontId="30" fillId="0" borderId="17" xfId="76" applyNumberFormat="1" applyFont="1" applyFill="1" applyBorder="1" applyAlignment="1">
      <alignment horizontal="center" vertical="center"/>
      <protection/>
    </xf>
    <xf numFmtId="0" fontId="30" fillId="0" borderId="18" xfId="76" applyFont="1" applyFill="1" applyBorder="1" applyAlignment="1">
      <alignment horizontal="center" vertical="center"/>
      <protection/>
    </xf>
    <xf numFmtId="3" fontId="30" fillId="0" borderId="19" xfId="76" applyNumberFormat="1" applyFont="1" applyFill="1" applyBorder="1" applyAlignment="1">
      <alignment horizontal="center" vertical="center"/>
      <protection/>
    </xf>
    <xf numFmtId="3" fontId="30" fillId="0" borderId="20" xfId="76" applyNumberFormat="1" applyFont="1" applyFill="1" applyBorder="1" applyAlignment="1">
      <alignment horizontal="center" vertical="center"/>
      <protection/>
    </xf>
    <xf numFmtId="0" fontId="30" fillId="0" borderId="21" xfId="76" applyNumberFormat="1" applyFont="1" applyFill="1" applyBorder="1" applyAlignment="1">
      <alignment horizontal="center" vertical="center"/>
      <protection/>
    </xf>
    <xf numFmtId="3" fontId="30" fillId="0" borderId="22" xfId="76" applyNumberFormat="1" applyFont="1" applyFill="1" applyBorder="1" applyAlignment="1">
      <alignment horizontal="center" vertical="center"/>
      <protection/>
    </xf>
    <xf numFmtId="0" fontId="30" fillId="0" borderId="23" xfId="76" applyNumberFormat="1" applyFont="1" applyBorder="1" applyAlignment="1">
      <alignment horizontal="center" vertical="center"/>
      <protection/>
    </xf>
    <xf numFmtId="3" fontId="30" fillId="0" borderId="24" xfId="76" applyNumberFormat="1" applyFont="1" applyFill="1" applyBorder="1" applyAlignment="1">
      <alignment horizontal="center" vertical="center"/>
      <protection/>
    </xf>
    <xf numFmtId="0" fontId="25" fillId="47" borderId="0" xfId="76" applyNumberFormat="1" applyFont="1" applyFill="1" applyBorder="1" applyAlignment="1">
      <alignment horizontal="center" vertical="center"/>
      <protection/>
    </xf>
    <xf numFmtId="3" fontId="28" fillId="47" borderId="0" xfId="76" applyNumberFormat="1" applyFont="1" applyFill="1" applyBorder="1" applyAlignment="1">
      <alignment horizontal="center" vertical="center"/>
      <protection/>
    </xf>
    <xf numFmtId="0" fontId="28" fillId="47" borderId="0" xfId="76" applyNumberFormat="1" applyFont="1" applyFill="1" applyBorder="1" applyAlignment="1">
      <alignment horizontal="center" vertical="center"/>
      <protection/>
    </xf>
    <xf numFmtId="0" fontId="31" fillId="0" borderId="12" xfId="76" applyFont="1" applyBorder="1">
      <alignment/>
      <protection/>
    </xf>
    <xf numFmtId="0" fontId="25" fillId="0" borderId="10" xfId="76" applyNumberFormat="1" applyFont="1" applyFill="1" applyBorder="1" applyAlignment="1">
      <alignment horizontal="center" textRotation="90"/>
      <protection/>
    </xf>
    <xf numFmtId="0" fontId="25" fillId="47" borderId="0" xfId="76" applyNumberFormat="1" applyFont="1" applyFill="1" applyBorder="1" applyAlignment="1">
      <alignment horizontal="center" textRotation="90"/>
      <protection/>
    </xf>
    <xf numFmtId="0" fontId="28" fillId="47" borderId="0" xfId="76" applyNumberFormat="1" applyFont="1" applyFill="1" applyBorder="1" applyAlignment="1">
      <alignment horizontal="center" textRotation="90"/>
      <protection/>
    </xf>
    <xf numFmtId="0" fontId="28" fillId="47" borderId="0" xfId="76" applyNumberFormat="1" applyFont="1" applyFill="1" applyBorder="1" applyAlignment="1">
      <alignment textRotation="90"/>
      <protection/>
    </xf>
    <xf numFmtId="3" fontId="30" fillId="0" borderId="23" xfId="76" applyNumberFormat="1" applyFont="1" applyFill="1" applyBorder="1" applyAlignment="1">
      <alignment horizontal="center" vertical="center"/>
      <protection/>
    </xf>
    <xf numFmtId="0" fontId="30" fillId="0" borderId="23" xfId="76" applyFont="1" applyFill="1" applyBorder="1" applyAlignment="1">
      <alignment horizontal="center" vertical="center"/>
      <protection/>
    </xf>
    <xf numFmtId="0" fontId="25" fillId="0" borderId="11" xfId="76" applyFont="1" applyFill="1" applyBorder="1" applyAlignment="1">
      <alignment horizontal="center" textRotation="90"/>
      <protection/>
    </xf>
    <xf numFmtId="0" fontId="29" fillId="0" borderId="16" xfId="76" applyFont="1" applyFill="1" applyBorder="1" applyAlignment="1">
      <alignment vertical="center"/>
      <protection/>
    </xf>
    <xf numFmtId="3" fontId="30" fillId="48" borderId="23" xfId="76" applyNumberFormat="1" applyFont="1" applyFill="1" applyBorder="1" applyAlignment="1">
      <alignment horizontal="center" vertical="center"/>
      <protection/>
    </xf>
    <xf numFmtId="0" fontId="30" fillId="48" borderId="23" xfId="76" applyFont="1" applyFill="1" applyBorder="1" applyAlignment="1">
      <alignment horizontal="center" vertical="center"/>
      <protection/>
    </xf>
    <xf numFmtId="3" fontId="30" fillId="48" borderId="24" xfId="76" applyNumberFormat="1" applyFont="1" applyFill="1" applyBorder="1" applyAlignment="1">
      <alignment horizontal="center" vertical="center"/>
      <protection/>
    </xf>
    <xf numFmtId="0" fontId="30" fillId="48" borderId="23" xfId="76" applyNumberFormat="1" applyFont="1" applyFill="1" applyBorder="1" applyAlignment="1">
      <alignment horizontal="center" vertical="center"/>
      <protection/>
    </xf>
    <xf numFmtId="0" fontId="30" fillId="0" borderId="25" xfId="76" applyFont="1" applyFill="1" applyBorder="1" applyAlignment="1">
      <alignment horizontal="center" vertical="center"/>
      <protection/>
    </xf>
    <xf numFmtId="0" fontId="25" fillId="0" borderId="0" xfId="76" applyFont="1">
      <alignment/>
      <protection/>
    </xf>
    <xf numFmtId="0" fontId="28" fillId="0" borderId="14" xfId="76" applyFont="1" applyBorder="1" applyAlignment="1">
      <alignment textRotation="90"/>
      <protection/>
    </xf>
    <xf numFmtId="0" fontId="28" fillId="0" borderId="11" xfId="76" applyFont="1" applyBorder="1" applyAlignment="1">
      <alignment textRotation="90"/>
      <protection/>
    </xf>
    <xf numFmtId="3" fontId="30" fillId="0" borderId="21" xfId="76" applyNumberFormat="1" applyFont="1" applyFill="1" applyBorder="1" applyAlignment="1">
      <alignment horizontal="center" vertical="center"/>
      <protection/>
    </xf>
    <xf numFmtId="3" fontId="30" fillId="0" borderId="25" xfId="76" applyNumberFormat="1" applyFont="1" applyFill="1" applyBorder="1" applyAlignment="1">
      <alignment horizontal="center" vertical="center"/>
      <protection/>
    </xf>
    <xf numFmtId="0" fontId="28" fillId="0" borderId="10" xfId="76" applyNumberFormat="1" applyFont="1" applyFill="1" applyBorder="1" applyAlignment="1">
      <alignment horizontal="center" textRotation="90"/>
      <protection/>
    </xf>
    <xf numFmtId="0" fontId="28" fillId="0" borderId="11" xfId="76" applyNumberFormat="1" applyFont="1" applyBorder="1" applyAlignment="1">
      <alignment textRotation="90"/>
      <protection/>
    </xf>
    <xf numFmtId="0" fontId="29" fillId="48" borderId="16" xfId="76" applyFont="1" applyFill="1" applyBorder="1" applyAlignment="1">
      <alignment vertical="center"/>
      <protection/>
    </xf>
    <xf numFmtId="0" fontId="30" fillId="0" borderId="23" xfId="76" applyNumberFormat="1" applyFont="1" applyFill="1" applyBorder="1" applyAlignment="1">
      <alignment horizontal="center" vertical="center"/>
      <protection/>
    </xf>
    <xf numFmtId="3" fontId="30" fillId="48" borderId="21" xfId="76" applyNumberFormat="1" applyFont="1" applyFill="1" applyBorder="1" applyAlignment="1">
      <alignment horizontal="center" vertical="center"/>
      <protection/>
    </xf>
    <xf numFmtId="3" fontId="30" fillId="48" borderId="25" xfId="76" applyNumberFormat="1" applyFont="1" applyFill="1" applyBorder="1" applyAlignment="1">
      <alignment horizontal="center" vertical="center"/>
      <protection/>
    </xf>
    <xf numFmtId="0" fontId="28" fillId="0" borderId="0" xfId="76" applyFont="1">
      <alignment/>
      <protection/>
    </xf>
    <xf numFmtId="3" fontId="30" fillId="0" borderId="22" xfId="76" applyNumberFormat="1" applyFont="1" applyFill="1" applyBorder="1" applyAlignment="1">
      <alignment horizontal="center"/>
      <protection/>
    </xf>
    <xf numFmtId="3" fontId="30" fillId="0" borderId="24" xfId="76" applyNumberFormat="1" applyFont="1" applyFill="1" applyBorder="1" applyAlignment="1">
      <alignment horizontal="center"/>
      <protection/>
    </xf>
    <xf numFmtId="3" fontId="30" fillId="0" borderId="21" xfId="76" applyNumberFormat="1" applyFont="1" applyFill="1" applyBorder="1">
      <alignment/>
      <protection/>
    </xf>
    <xf numFmtId="3" fontId="30" fillId="0" borderId="22" xfId="76" applyNumberFormat="1" applyFont="1" applyFill="1" applyBorder="1">
      <alignment/>
      <protection/>
    </xf>
    <xf numFmtId="0" fontId="30" fillId="0" borderId="25" xfId="76" applyFont="1" applyBorder="1" applyAlignment="1">
      <alignment horizontal="center" vertical="center"/>
      <protection/>
    </xf>
    <xf numFmtId="0" fontId="30" fillId="48" borderId="21" xfId="76" applyNumberFormat="1" applyFont="1" applyFill="1" applyBorder="1" applyAlignment="1">
      <alignment horizontal="center" vertical="center"/>
      <protection/>
    </xf>
    <xf numFmtId="0" fontId="25" fillId="47" borderId="0" xfId="76" applyFont="1" applyFill="1">
      <alignment/>
      <protection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26" xfId="0" applyFont="1" applyBorder="1" applyAlignment="1">
      <alignment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20" borderId="31" xfId="0" applyFont="1" applyFill="1" applyBorder="1" applyAlignment="1">
      <alignment horizontal="center"/>
    </xf>
    <xf numFmtId="0" fontId="24" fillId="20" borderId="31" xfId="0" applyFont="1" applyFill="1" applyBorder="1" applyAlignment="1">
      <alignment/>
    </xf>
    <xf numFmtId="0" fontId="0" fillId="20" borderId="31" xfId="0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0" fontId="0" fillId="20" borderId="33" xfId="0" applyFill="1" applyBorder="1" applyAlignment="1">
      <alignment horizontal="center"/>
    </xf>
    <xf numFmtId="0" fontId="0" fillId="20" borderId="34" xfId="0" applyFill="1" applyBorder="1" applyAlignment="1">
      <alignment horizontal="center"/>
    </xf>
    <xf numFmtId="0" fontId="24" fillId="20" borderId="35" xfId="0" applyFont="1" applyFill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1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4" fillId="14" borderId="41" xfId="0" applyFont="1" applyFill="1" applyBorder="1" applyAlignment="1">
      <alignment horizontal="center"/>
    </xf>
    <xf numFmtId="0" fontId="24" fillId="49" borderId="41" xfId="0" applyFont="1" applyFill="1" applyBorder="1" applyAlignment="1">
      <alignment/>
    </xf>
    <xf numFmtId="0" fontId="0" fillId="14" borderId="41" xfId="0" applyFill="1" applyBorder="1" applyAlignment="1">
      <alignment horizontal="center"/>
    </xf>
    <xf numFmtId="0" fontId="0" fillId="14" borderId="42" xfId="0" applyFill="1" applyBorder="1" applyAlignment="1">
      <alignment horizontal="center"/>
    </xf>
    <xf numFmtId="0" fontId="0" fillId="14" borderId="43" xfId="0" applyFill="1" applyBorder="1" applyAlignment="1">
      <alignment horizontal="center"/>
    </xf>
    <xf numFmtId="0" fontId="0" fillId="14" borderId="44" xfId="0" applyFill="1" applyBorder="1" applyAlignment="1">
      <alignment horizontal="center"/>
    </xf>
    <xf numFmtId="0" fontId="24" fillId="14" borderId="45" xfId="0" applyFont="1" applyFill="1" applyBorder="1" applyAlignment="1">
      <alignment horizontal="center"/>
    </xf>
    <xf numFmtId="0" fontId="34" fillId="14" borderId="0" xfId="0" applyFont="1" applyFill="1" applyAlignment="1">
      <alignment/>
    </xf>
    <xf numFmtId="0" fontId="3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34" fillId="20" borderId="0" xfId="0" applyFont="1" applyFill="1" applyAlignment="1">
      <alignment/>
    </xf>
    <xf numFmtId="0" fontId="24" fillId="0" borderId="41" xfId="0" applyFont="1" applyBorder="1" applyAlignment="1">
      <alignment/>
    </xf>
    <xf numFmtId="14" fontId="0" fillId="0" borderId="0" xfId="0" applyNumberFormat="1" applyAlignment="1">
      <alignment horizontal="left"/>
    </xf>
    <xf numFmtId="0" fontId="29" fillId="47" borderId="16" xfId="76" applyFont="1" applyFill="1" applyBorder="1" applyAlignment="1">
      <alignment vertical="center"/>
      <protection/>
    </xf>
    <xf numFmtId="0" fontId="30" fillId="0" borderId="25" xfId="76" applyFont="1" applyFill="1" applyBorder="1" applyAlignment="1">
      <alignment horizontal="center" vertical="center"/>
      <protection/>
    </xf>
    <xf numFmtId="0" fontId="25" fillId="0" borderId="11" xfId="76" applyFont="1" applyFill="1" applyBorder="1" applyAlignment="1">
      <alignment horizontal="center" textRotation="90"/>
      <protection/>
    </xf>
    <xf numFmtId="0" fontId="24" fillId="14" borderId="36" xfId="0" applyFont="1" applyFill="1" applyBorder="1" applyAlignment="1">
      <alignment horizontal="center"/>
    </xf>
    <xf numFmtId="0" fontId="24" fillId="49" borderId="36" xfId="0" applyFont="1" applyFill="1" applyBorder="1" applyAlignment="1">
      <alignment/>
    </xf>
    <xf numFmtId="0" fontId="0" fillId="14" borderId="36" xfId="0" applyFill="1" applyBorder="1" applyAlignment="1">
      <alignment horizontal="center"/>
    </xf>
    <xf numFmtId="0" fontId="0" fillId="14" borderId="37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0" fillId="14" borderId="39" xfId="0" applyFill="1" applyBorder="1" applyAlignment="1">
      <alignment horizontal="center"/>
    </xf>
    <xf numFmtId="0" fontId="24" fillId="14" borderId="40" xfId="0" applyFont="1" applyFill="1" applyBorder="1" applyAlignment="1">
      <alignment horizontal="center"/>
    </xf>
    <xf numFmtId="0" fontId="24" fillId="20" borderId="46" xfId="0" applyFont="1" applyFill="1" applyBorder="1" applyAlignment="1">
      <alignment horizontal="center"/>
    </xf>
    <xf numFmtId="0" fontId="0" fillId="20" borderId="46" xfId="0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0" fillId="20" borderId="49" xfId="0" applyFill="1" applyBorder="1" applyAlignment="1">
      <alignment horizontal="center"/>
    </xf>
    <xf numFmtId="0" fontId="24" fillId="20" borderId="50" xfId="0" applyFont="1" applyFill="1" applyBorder="1" applyAlignment="1">
      <alignment horizontal="center"/>
    </xf>
    <xf numFmtId="0" fontId="30" fillId="47" borderId="25" xfId="76" applyFont="1" applyFill="1" applyBorder="1" applyAlignment="1">
      <alignment horizontal="center" vertical="center"/>
      <protection/>
    </xf>
    <xf numFmtId="0" fontId="39" fillId="0" borderId="0" xfId="76" applyFont="1">
      <alignment/>
      <protection/>
    </xf>
    <xf numFmtId="0" fontId="28" fillId="0" borderId="13" xfId="76" applyFont="1" applyFill="1" applyBorder="1" applyAlignment="1">
      <alignment textRotation="90"/>
      <protection/>
    </xf>
    <xf numFmtId="0" fontId="28" fillId="0" borderId="15" xfId="76" applyFont="1" applyBorder="1" applyAlignment="1">
      <alignment textRotation="90"/>
      <protection/>
    </xf>
    <xf numFmtId="0" fontId="25" fillId="0" borderId="16" xfId="76" applyFont="1" applyBorder="1" applyAlignment="1">
      <alignment vertical="center"/>
      <protection/>
    </xf>
    <xf numFmtId="3" fontId="25" fillId="0" borderId="17" xfId="76" applyNumberFormat="1" applyFont="1" applyFill="1" applyBorder="1" applyAlignment="1">
      <alignment horizontal="center" vertical="center"/>
      <protection/>
    </xf>
    <xf numFmtId="0" fontId="25" fillId="0" borderId="18" xfId="76" applyFont="1" applyFill="1" applyBorder="1" applyAlignment="1">
      <alignment horizontal="center" vertical="center"/>
      <protection/>
    </xf>
    <xf numFmtId="3" fontId="25" fillId="0" borderId="19" xfId="76" applyNumberFormat="1" applyFont="1" applyFill="1" applyBorder="1" applyAlignment="1">
      <alignment horizontal="center" vertical="center"/>
      <protection/>
    </xf>
    <xf numFmtId="3" fontId="25" fillId="0" borderId="20" xfId="76" applyNumberFormat="1" applyFont="1" applyFill="1" applyBorder="1" applyAlignment="1">
      <alignment horizontal="center" vertical="center"/>
      <protection/>
    </xf>
    <xf numFmtId="3" fontId="25" fillId="0" borderId="21" xfId="76" applyNumberFormat="1" applyFont="1" applyFill="1" applyBorder="1" applyAlignment="1">
      <alignment horizontal="center" vertical="center"/>
      <protection/>
    </xf>
    <xf numFmtId="0" fontId="25" fillId="0" borderId="25" xfId="76" applyFont="1" applyFill="1" applyBorder="1" applyAlignment="1">
      <alignment horizontal="center" vertical="center"/>
      <protection/>
    </xf>
    <xf numFmtId="0" fontId="42" fillId="0" borderId="12" xfId="76" applyFont="1" applyBorder="1">
      <alignment/>
      <protection/>
    </xf>
    <xf numFmtId="0" fontId="25" fillId="0" borderId="10" xfId="76" applyFont="1" applyFill="1" applyBorder="1" applyAlignment="1">
      <alignment horizontal="center" textRotation="90"/>
      <protection/>
    </xf>
    <xf numFmtId="0" fontId="25" fillId="0" borderId="19" xfId="76" applyFont="1" applyFill="1" applyBorder="1" applyAlignment="1">
      <alignment horizontal="center" vertical="center"/>
      <protection/>
    </xf>
    <xf numFmtId="3" fontId="25" fillId="0" borderId="18" xfId="76" applyNumberFormat="1" applyFont="1" applyFill="1" applyBorder="1" applyAlignment="1">
      <alignment horizontal="center" vertical="center"/>
      <protection/>
    </xf>
    <xf numFmtId="0" fontId="25" fillId="47" borderId="16" xfId="76" applyFont="1" applyFill="1" applyBorder="1" applyAlignment="1">
      <alignment vertical="center"/>
      <protection/>
    </xf>
    <xf numFmtId="3" fontId="25" fillId="0" borderId="23" xfId="76" applyNumberFormat="1" applyFont="1" applyFill="1" applyBorder="1" applyAlignment="1">
      <alignment horizontal="center" vertical="center"/>
      <protection/>
    </xf>
    <xf numFmtId="0" fontId="25" fillId="0" borderId="23" xfId="76" applyFont="1" applyFill="1" applyBorder="1" applyAlignment="1">
      <alignment horizontal="center" vertical="center"/>
      <protection/>
    </xf>
    <xf numFmtId="3" fontId="25" fillId="0" borderId="24" xfId="76" applyNumberFormat="1" applyFont="1" applyFill="1" applyBorder="1" applyAlignment="1">
      <alignment horizontal="center" vertical="center"/>
      <protection/>
    </xf>
    <xf numFmtId="0" fontId="25" fillId="0" borderId="20" xfId="76" applyFont="1" applyFill="1" applyBorder="1" applyAlignment="1">
      <alignment horizontal="center" vertical="center"/>
      <protection/>
    </xf>
    <xf numFmtId="0" fontId="25" fillId="47" borderId="25" xfId="76" applyFont="1" applyFill="1" applyBorder="1" applyAlignment="1">
      <alignment horizontal="center" vertical="center"/>
      <protection/>
    </xf>
    <xf numFmtId="0" fontId="25" fillId="0" borderId="24" xfId="76" applyFont="1" applyFill="1" applyBorder="1" applyAlignment="1">
      <alignment horizontal="center" vertical="center"/>
      <protection/>
    </xf>
    <xf numFmtId="0" fontId="25" fillId="48" borderId="16" xfId="76" applyFont="1" applyFill="1" applyBorder="1" applyAlignment="1">
      <alignment vertical="center"/>
      <protection/>
    </xf>
    <xf numFmtId="0" fontId="25" fillId="0" borderId="17" xfId="76" applyFont="1" applyFill="1" applyBorder="1" applyAlignment="1">
      <alignment horizontal="center" vertical="center"/>
      <protection/>
    </xf>
    <xf numFmtId="0" fontId="28" fillId="0" borderId="13" xfId="76" applyFont="1" applyFill="1" applyBorder="1" applyAlignment="1">
      <alignment horizontal="center" textRotation="90"/>
      <protection/>
    </xf>
    <xf numFmtId="0" fontId="25" fillId="0" borderId="21" xfId="76" applyFont="1" applyFill="1" applyBorder="1">
      <alignment/>
      <protection/>
    </xf>
    <xf numFmtId="0" fontId="25" fillId="0" borderId="24" xfId="76" applyFont="1" applyFill="1" applyBorder="1" applyAlignment="1">
      <alignment horizontal="center"/>
      <protection/>
    </xf>
    <xf numFmtId="0" fontId="25" fillId="0" borderId="22" xfId="76" applyFont="1" applyFill="1" applyBorder="1">
      <alignment/>
      <protection/>
    </xf>
    <xf numFmtId="0" fontId="28" fillId="0" borderId="24" xfId="76" applyFont="1" applyFill="1" applyBorder="1" applyAlignment="1">
      <alignment horizontal="center" vertical="center"/>
      <protection/>
    </xf>
    <xf numFmtId="3" fontId="28" fillId="0" borderId="22" xfId="76" applyNumberFormat="1" applyFont="1" applyFill="1" applyBorder="1" applyAlignment="1">
      <alignment horizontal="center" vertical="center"/>
      <protection/>
    </xf>
    <xf numFmtId="0" fontId="28" fillId="0" borderId="23" xfId="76" applyFont="1" applyBorder="1" applyAlignment="1">
      <alignment horizontal="center" vertical="center"/>
      <protection/>
    </xf>
    <xf numFmtId="3" fontId="28" fillId="0" borderId="24" xfId="76" applyNumberFormat="1" applyFont="1" applyFill="1" applyBorder="1" applyAlignment="1">
      <alignment horizontal="center" vertical="center"/>
      <protection/>
    </xf>
    <xf numFmtId="0" fontId="42" fillId="0" borderId="25" xfId="76" applyFont="1" applyBorder="1" applyAlignment="1">
      <alignment horizontal="center" vertical="center"/>
      <protection/>
    </xf>
    <xf numFmtId="0" fontId="1" fillId="0" borderId="0" xfId="82" applyFont="1">
      <alignment/>
      <protection/>
    </xf>
    <xf numFmtId="0" fontId="1" fillId="0" borderId="0" xfId="82">
      <alignment/>
      <protection/>
    </xf>
    <xf numFmtId="0" fontId="4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20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38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36" fillId="0" borderId="0" xfId="0" applyFont="1" applyAlignment="1">
      <alignment/>
    </xf>
    <xf numFmtId="0" fontId="24" fillId="0" borderId="51" xfId="0" applyFont="1" applyBorder="1" applyAlignment="1">
      <alignment horizontal="center"/>
    </xf>
    <xf numFmtId="0" fontId="24" fillId="0" borderId="51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20" borderId="36" xfId="0" applyFont="1" applyFill="1" applyBorder="1" applyAlignment="1">
      <alignment horizontal="center"/>
    </xf>
    <xf numFmtId="0" fontId="24" fillId="20" borderId="36" xfId="0" applyFont="1" applyFill="1" applyBorder="1" applyAlignment="1">
      <alignment/>
    </xf>
    <xf numFmtId="0" fontId="12" fillId="0" borderId="0" xfId="76" applyFont="1">
      <alignment/>
      <protection/>
    </xf>
    <xf numFmtId="0" fontId="43" fillId="0" borderId="0" xfId="76" applyFont="1">
      <alignment/>
      <protection/>
    </xf>
    <xf numFmtId="0" fontId="25" fillId="0" borderId="16" xfId="76" applyFont="1" applyFill="1" applyBorder="1" applyAlignment="1">
      <alignment vertical="center"/>
      <protection/>
    </xf>
    <xf numFmtId="3" fontId="30" fillId="0" borderId="20" xfId="76" applyNumberFormat="1" applyFont="1" applyFill="1" applyBorder="1" applyAlignment="1">
      <alignment horizontal="center" vertical="center"/>
      <protection/>
    </xf>
    <xf numFmtId="0" fontId="30" fillId="0" borderId="18" xfId="76" applyFont="1" applyFill="1" applyBorder="1" applyAlignment="1">
      <alignment horizontal="center" vertical="center"/>
      <protection/>
    </xf>
    <xf numFmtId="3" fontId="30" fillId="0" borderId="19" xfId="76" applyNumberFormat="1" applyFont="1" applyFill="1" applyBorder="1" applyAlignment="1">
      <alignment horizontal="center" vertical="center"/>
      <protection/>
    </xf>
    <xf numFmtId="3" fontId="30" fillId="6" borderId="20" xfId="76" applyNumberFormat="1" applyFont="1" applyFill="1" applyBorder="1" applyAlignment="1">
      <alignment horizontal="center" vertical="center"/>
      <protection/>
    </xf>
    <xf numFmtId="0" fontId="30" fillId="6" borderId="18" xfId="76" applyFont="1" applyFill="1" applyBorder="1" applyAlignment="1">
      <alignment horizontal="center" vertical="center"/>
      <protection/>
    </xf>
    <xf numFmtId="3" fontId="30" fillId="6" borderId="19" xfId="76" applyNumberFormat="1" applyFont="1" applyFill="1" applyBorder="1" applyAlignment="1">
      <alignment horizontal="center" vertical="center"/>
      <protection/>
    </xf>
    <xf numFmtId="3" fontId="30" fillId="0" borderId="17" xfId="76" applyNumberFormat="1" applyFont="1" applyFill="1" applyBorder="1" applyAlignment="1">
      <alignment horizontal="center" vertical="center"/>
      <protection/>
    </xf>
    <xf numFmtId="3" fontId="30" fillId="0" borderId="23" xfId="76" applyNumberFormat="1" applyFont="1" applyFill="1" applyBorder="1" applyAlignment="1">
      <alignment horizontal="center" vertical="center"/>
      <protection/>
    </xf>
    <xf numFmtId="0" fontId="30" fillId="0" borderId="23" xfId="76" applyFont="1" applyFill="1" applyBorder="1" applyAlignment="1">
      <alignment horizontal="center" vertical="center"/>
      <protection/>
    </xf>
    <xf numFmtId="3" fontId="30" fillId="0" borderId="24" xfId="76" applyNumberFormat="1" applyFont="1" applyFill="1" applyBorder="1" applyAlignment="1">
      <alignment horizontal="center" vertical="center"/>
      <protection/>
    </xf>
    <xf numFmtId="3" fontId="30" fillId="6" borderId="17" xfId="76" applyNumberFormat="1" applyFont="1" applyFill="1" applyBorder="1" applyAlignment="1">
      <alignment horizontal="center" vertical="center"/>
      <protection/>
    </xf>
    <xf numFmtId="0" fontId="31" fillId="6" borderId="12" xfId="76" applyFont="1" applyFill="1" applyBorder="1">
      <alignment/>
      <protection/>
    </xf>
    <xf numFmtId="0" fontId="29" fillId="6" borderId="16" xfId="76" applyFont="1" applyFill="1" applyBorder="1" applyAlignment="1">
      <alignment vertical="center"/>
      <protection/>
    </xf>
    <xf numFmtId="3" fontId="30" fillId="6" borderId="23" xfId="76" applyNumberFormat="1" applyFont="1" applyFill="1" applyBorder="1" applyAlignment="1">
      <alignment horizontal="center" vertical="center"/>
      <protection/>
    </xf>
    <xf numFmtId="0" fontId="30" fillId="6" borderId="23" xfId="76" applyFont="1" applyFill="1" applyBorder="1" applyAlignment="1">
      <alignment horizontal="center" vertical="center"/>
      <protection/>
    </xf>
    <xf numFmtId="3" fontId="30" fillId="6" borderId="24" xfId="76" applyNumberFormat="1" applyFont="1" applyFill="1" applyBorder="1" applyAlignment="1">
      <alignment horizontal="center" vertical="center"/>
      <protection/>
    </xf>
    <xf numFmtId="0" fontId="40" fillId="0" borderId="0" xfId="76" applyFont="1">
      <alignment/>
      <protection/>
    </xf>
    <xf numFmtId="0" fontId="40" fillId="0" borderId="0" xfId="76" applyFont="1" applyAlignment="1">
      <alignment horizontal="center"/>
      <protection/>
    </xf>
    <xf numFmtId="0" fontId="49" fillId="0" borderId="0" xfId="76" applyFont="1" applyAlignment="1">
      <alignment horizontal="center"/>
      <protection/>
    </xf>
    <xf numFmtId="3" fontId="30" fillId="47" borderId="20" xfId="76" applyNumberFormat="1" applyFont="1" applyFill="1" applyBorder="1" applyAlignment="1">
      <alignment horizontal="center" vertical="center"/>
      <protection/>
    </xf>
    <xf numFmtId="0" fontId="30" fillId="47" borderId="18" xfId="76" applyFont="1" applyFill="1" applyBorder="1" applyAlignment="1">
      <alignment horizontal="center" vertical="center"/>
      <protection/>
    </xf>
    <xf numFmtId="3" fontId="30" fillId="47" borderId="19" xfId="76" applyNumberFormat="1" applyFont="1" applyFill="1" applyBorder="1" applyAlignment="1">
      <alignment horizontal="center" vertical="center"/>
      <protection/>
    </xf>
    <xf numFmtId="0" fontId="12" fillId="47" borderId="0" xfId="76" applyFill="1">
      <alignment/>
      <protection/>
    </xf>
    <xf numFmtId="0" fontId="31" fillId="0" borderId="12" xfId="76" applyFont="1" applyFill="1" applyBorder="1">
      <alignment/>
      <protection/>
    </xf>
    <xf numFmtId="3" fontId="30" fillId="48" borderId="20" xfId="76" applyNumberFormat="1" applyFont="1" applyFill="1" applyBorder="1" applyAlignment="1">
      <alignment horizontal="center" vertical="center"/>
      <protection/>
    </xf>
    <xf numFmtId="0" fontId="30" fillId="48" borderId="18" xfId="76" applyFont="1" applyFill="1" applyBorder="1" applyAlignment="1">
      <alignment horizontal="center" vertical="center"/>
      <protection/>
    </xf>
    <xf numFmtId="3" fontId="30" fillId="48" borderId="19" xfId="76" applyNumberFormat="1" applyFont="1" applyFill="1" applyBorder="1" applyAlignment="1">
      <alignment horizontal="center" vertical="center"/>
      <protection/>
    </xf>
    <xf numFmtId="3" fontId="30" fillId="47" borderId="17" xfId="76" applyNumberFormat="1" applyFont="1" applyFill="1" applyBorder="1" applyAlignment="1">
      <alignment horizontal="center" vertical="center"/>
      <protection/>
    </xf>
    <xf numFmtId="3" fontId="30" fillId="48" borderId="17" xfId="76" applyNumberFormat="1" applyFont="1" applyFill="1" applyBorder="1" applyAlignment="1">
      <alignment horizontal="center" vertical="center"/>
      <protection/>
    </xf>
    <xf numFmtId="3" fontId="30" fillId="47" borderId="20" xfId="76" applyNumberFormat="1" applyFont="1" applyFill="1" applyBorder="1" applyAlignment="1">
      <alignment horizontal="center" vertical="center"/>
      <protection/>
    </xf>
    <xf numFmtId="0" fontId="30" fillId="47" borderId="18" xfId="76" applyFont="1" applyFill="1" applyBorder="1" applyAlignment="1">
      <alignment horizontal="center" vertical="center"/>
      <protection/>
    </xf>
    <xf numFmtId="3" fontId="30" fillId="47" borderId="19" xfId="76" applyNumberFormat="1" applyFont="1" applyFill="1" applyBorder="1" applyAlignment="1">
      <alignment horizontal="center" vertical="center"/>
      <protection/>
    </xf>
    <xf numFmtId="3" fontId="30" fillId="48" borderId="23" xfId="76" applyNumberFormat="1" applyFont="1" applyFill="1" applyBorder="1" applyAlignment="1">
      <alignment horizontal="center" vertical="center"/>
      <protection/>
    </xf>
    <xf numFmtId="0" fontId="30" fillId="48" borderId="23" xfId="76" applyFont="1" applyFill="1" applyBorder="1" applyAlignment="1">
      <alignment horizontal="center" vertical="center"/>
      <protection/>
    </xf>
    <xf numFmtId="3" fontId="30" fillId="48" borderId="24" xfId="76" applyNumberFormat="1" applyFont="1" applyFill="1" applyBorder="1" applyAlignment="1">
      <alignment horizontal="center" vertical="center"/>
      <protection/>
    </xf>
    <xf numFmtId="3" fontId="30" fillId="48" borderId="20" xfId="76" applyNumberFormat="1" applyFont="1" applyFill="1" applyBorder="1" applyAlignment="1">
      <alignment horizontal="center" vertical="center"/>
      <protection/>
    </xf>
    <xf numFmtId="0" fontId="30" fillId="48" borderId="18" xfId="76" applyFont="1" applyFill="1" applyBorder="1" applyAlignment="1">
      <alignment horizontal="center" vertical="center"/>
      <protection/>
    </xf>
    <xf numFmtId="3" fontId="30" fillId="48" borderId="19" xfId="76" applyNumberFormat="1" applyFont="1" applyFill="1" applyBorder="1" applyAlignment="1">
      <alignment horizontal="center" vertical="center"/>
      <protection/>
    </xf>
    <xf numFmtId="0" fontId="50" fillId="0" borderId="0" xfId="76" applyFont="1">
      <alignment/>
      <protection/>
    </xf>
    <xf numFmtId="3" fontId="30" fillId="48" borderId="22" xfId="76" applyNumberFormat="1" applyFont="1" applyFill="1" applyBorder="1" applyAlignment="1">
      <alignment horizontal="center" vertical="center"/>
      <protection/>
    </xf>
    <xf numFmtId="3" fontId="50" fillId="0" borderId="0" xfId="76" applyNumberFormat="1" applyFont="1">
      <alignment/>
      <protection/>
    </xf>
    <xf numFmtId="0" fontId="30" fillId="47" borderId="0" xfId="76" applyFont="1" applyFill="1" applyBorder="1">
      <alignment/>
      <protection/>
    </xf>
    <xf numFmtId="0" fontId="30" fillId="47" borderId="0" xfId="76" applyFont="1" applyFill="1">
      <alignment/>
      <protection/>
    </xf>
    <xf numFmtId="0" fontId="26" fillId="47" borderId="0" xfId="76" applyFont="1" applyFill="1">
      <alignment/>
      <protection/>
    </xf>
    <xf numFmtId="49" fontId="30" fillId="47" borderId="0" xfId="76" applyNumberFormat="1" applyFont="1" applyFill="1" applyBorder="1" applyAlignment="1">
      <alignment horizontal="left"/>
      <protection/>
    </xf>
    <xf numFmtId="49" fontId="51" fillId="47" borderId="0" xfId="76" applyNumberFormat="1" applyFont="1" applyFill="1" applyBorder="1" applyAlignment="1">
      <alignment horizontal="left"/>
      <protection/>
    </xf>
    <xf numFmtId="0" fontId="25" fillId="0" borderId="0" xfId="76" applyFont="1">
      <alignment/>
      <protection/>
    </xf>
    <xf numFmtId="0" fontId="28" fillId="0" borderId="0" xfId="76" applyFont="1">
      <alignment/>
      <protection/>
    </xf>
    <xf numFmtId="0" fontId="49" fillId="0" borderId="0" xfId="76" applyFont="1">
      <alignment/>
      <protection/>
    </xf>
    <xf numFmtId="0" fontId="49" fillId="0" borderId="0" xfId="76" applyFont="1">
      <alignment/>
      <protection/>
    </xf>
    <xf numFmtId="0" fontId="30" fillId="47" borderId="25" xfId="76" applyFont="1" applyFill="1" applyBorder="1" applyAlignment="1">
      <alignment horizontal="center" vertical="center"/>
      <protection/>
    </xf>
    <xf numFmtId="3" fontId="30" fillId="47" borderId="17" xfId="76" applyNumberFormat="1" applyFont="1" applyFill="1" applyBorder="1" applyAlignment="1">
      <alignment horizontal="center" vertical="center"/>
      <protection/>
    </xf>
    <xf numFmtId="3" fontId="30" fillId="47" borderId="23" xfId="76" applyNumberFormat="1" applyFont="1" applyFill="1" applyBorder="1" applyAlignment="1">
      <alignment horizontal="center" vertical="center"/>
      <protection/>
    </xf>
    <xf numFmtId="0" fontId="30" fillId="47" borderId="23" xfId="76" applyFont="1" applyFill="1" applyBorder="1" applyAlignment="1">
      <alignment horizontal="center" vertical="center"/>
      <protection/>
    </xf>
    <xf numFmtId="3" fontId="30" fillId="47" borderId="24" xfId="76" applyNumberFormat="1" applyFont="1" applyFill="1" applyBorder="1" applyAlignment="1">
      <alignment horizontal="center" vertical="center"/>
      <protection/>
    </xf>
    <xf numFmtId="0" fontId="51" fillId="0" borderId="0" xfId="76" applyFont="1">
      <alignment/>
      <protection/>
    </xf>
    <xf numFmtId="0" fontId="22" fillId="0" borderId="0" xfId="76" applyFont="1" applyAlignment="1">
      <alignment horizontal="right"/>
      <protection/>
    </xf>
    <xf numFmtId="0" fontId="12" fillId="0" borderId="0" xfId="76" applyFont="1">
      <alignment/>
      <protection/>
    </xf>
    <xf numFmtId="0" fontId="12" fillId="0" borderId="0" xfId="76" applyAlignment="1">
      <alignment horizontal="center"/>
      <protection/>
    </xf>
    <xf numFmtId="0" fontId="31" fillId="48" borderId="12" xfId="76" applyFont="1" applyFill="1" applyBorder="1">
      <alignment/>
      <protection/>
    </xf>
    <xf numFmtId="0" fontId="49" fillId="0" borderId="0" xfId="76" applyFont="1" applyAlignment="1">
      <alignment horizontal="center"/>
      <protection/>
    </xf>
    <xf numFmtId="0" fontId="29" fillId="37" borderId="16" xfId="76" applyFont="1" applyFill="1" applyBorder="1" applyAlignment="1">
      <alignment vertical="center"/>
      <protection/>
    </xf>
    <xf numFmtId="0" fontId="30" fillId="37" borderId="25" xfId="76" applyFont="1" applyFill="1" applyBorder="1" applyAlignment="1">
      <alignment horizontal="center" vertical="center"/>
      <protection/>
    </xf>
    <xf numFmtId="0" fontId="42" fillId="0" borderId="0" xfId="76" applyFont="1">
      <alignment/>
      <protection/>
    </xf>
    <xf numFmtId="0" fontId="29" fillId="0" borderId="0" xfId="76" applyFont="1" applyBorder="1" applyAlignment="1">
      <alignment vertical="center"/>
      <protection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4" fillId="0" borderId="26" xfId="0" applyFont="1" applyBorder="1" applyAlignment="1">
      <alignment horizontal="center" wrapText="1"/>
    </xf>
    <xf numFmtId="0" fontId="35" fillId="0" borderId="46" xfId="0" applyFont="1" applyFill="1" applyBorder="1" applyAlignment="1">
      <alignment/>
    </xf>
    <xf numFmtId="10" fontId="35" fillId="0" borderId="46" xfId="0" applyNumberFormat="1" applyFont="1" applyBorder="1" applyAlignment="1">
      <alignment/>
    </xf>
    <xf numFmtId="170" fontId="35" fillId="0" borderId="46" xfId="85" applyNumberFormat="1" applyFont="1" applyBorder="1" applyAlignment="1">
      <alignment/>
    </xf>
    <xf numFmtId="0" fontId="53" fillId="0" borderId="36" xfId="0" applyFont="1" applyBorder="1" applyAlignment="1">
      <alignment/>
    </xf>
    <xf numFmtId="10" fontId="35" fillId="0" borderId="36" xfId="0" applyNumberFormat="1" applyFont="1" applyBorder="1" applyAlignment="1">
      <alignment/>
    </xf>
    <xf numFmtId="170" fontId="35" fillId="0" borderId="36" xfId="85" applyNumberFormat="1" applyFont="1" applyBorder="1" applyAlignment="1">
      <alignment/>
    </xf>
    <xf numFmtId="0" fontId="35" fillId="0" borderId="46" xfId="0" applyFont="1" applyBorder="1" applyAlignment="1">
      <alignment/>
    </xf>
    <xf numFmtId="0" fontId="35" fillId="0" borderId="36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170" fontId="24" fillId="0" borderId="0" xfId="0" applyNumberFormat="1" applyFont="1" applyFill="1" applyBorder="1" applyAlignment="1">
      <alignment/>
    </xf>
    <xf numFmtId="170" fontId="24" fillId="0" borderId="0" xfId="85" applyNumberFormat="1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10" fontId="35" fillId="0" borderId="0" xfId="0" applyNumberFormat="1" applyFont="1" applyBorder="1" applyAlignment="1">
      <alignment/>
    </xf>
    <xf numFmtId="170" fontId="35" fillId="0" borderId="0" xfId="85" applyNumberFormat="1" applyFont="1" applyBorder="1" applyAlignment="1">
      <alignment/>
    </xf>
    <xf numFmtId="0" fontId="0" fillId="0" borderId="0" xfId="0" applyBorder="1" applyAlignment="1">
      <alignment horizontal="center"/>
    </xf>
    <xf numFmtId="10" fontId="24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53" fillId="0" borderId="41" xfId="0" applyFont="1" applyBorder="1" applyAlignment="1">
      <alignment/>
    </xf>
    <xf numFmtId="0" fontId="35" fillId="0" borderId="46" xfId="0" applyFont="1" applyBorder="1" applyAlignment="1">
      <alignment/>
    </xf>
    <xf numFmtId="0" fontId="53" fillId="0" borderId="36" xfId="0" applyFont="1" applyBorder="1" applyAlignment="1">
      <alignment/>
    </xf>
    <xf numFmtId="0" fontId="53" fillId="0" borderId="41" xfId="0" applyFont="1" applyBorder="1" applyAlignment="1">
      <alignment/>
    </xf>
    <xf numFmtId="0" fontId="35" fillId="0" borderId="46" xfId="0" applyFont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10" fontId="35" fillId="0" borderId="46" xfId="0" applyNumberFormat="1" applyFont="1" applyFill="1" applyBorder="1" applyAlignment="1">
      <alignment/>
    </xf>
    <xf numFmtId="170" fontId="35" fillId="0" borderId="46" xfId="85" applyNumberFormat="1" applyFont="1" applyFill="1" applyBorder="1" applyAlignment="1">
      <alignment/>
    </xf>
    <xf numFmtId="0" fontId="53" fillId="0" borderId="36" xfId="0" applyFont="1" applyBorder="1" applyAlignment="1">
      <alignment horizontal="center"/>
    </xf>
    <xf numFmtId="0" fontId="53" fillId="0" borderId="36" xfId="0" applyFont="1" applyFill="1" applyBorder="1" applyAlignment="1">
      <alignment/>
    </xf>
    <xf numFmtId="0" fontId="53" fillId="0" borderId="36" xfId="0" applyFont="1" applyFill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41" xfId="0" applyFont="1" applyFill="1" applyBorder="1" applyAlignment="1">
      <alignment/>
    </xf>
    <xf numFmtId="0" fontId="53" fillId="0" borderId="41" xfId="0" applyFont="1" applyFill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46" xfId="0" applyFont="1" applyFill="1" applyBorder="1" applyAlignment="1">
      <alignment/>
    </xf>
    <xf numFmtId="0" fontId="35" fillId="0" borderId="46" xfId="0" applyFont="1" applyFill="1" applyBorder="1" applyAlignment="1">
      <alignment horizontal="center"/>
    </xf>
    <xf numFmtId="170" fontId="35" fillId="0" borderId="46" xfId="0" applyNumberFormat="1" applyFont="1" applyFill="1" applyBorder="1" applyAlignment="1">
      <alignment/>
    </xf>
    <xf numFmtId="170" fontId="35" fillId="0" borderId="46" xfId="85" applyNumberFormat="1" applyFont="1" applyFill="1" applyBorder="1" applyAlignment="1">
      <alignment/>
    </xf>
    <xf numFmtId="0" fontId="35" fillId="0" borderId="36" xfId="0" applyFont="1" applyFill="1" applyBorder="1" applyAlignment="1">
      <alignment/>
    </xf>
    <xf numFmtId="0" fontId="35" fillId="0" borderId="36" xfId="0" applyFont="1" applyFill="1" applyBorder="1" applyAlignment="1">
      <alignment horizontal="center"/>
    </xf>
    <xf numFmtId="170" fontId="35" fillId="0" borderId="36" xfId="0" applyNumberFormat="1" applyFont="1" applyFill="1" applyBorder="1" applyAlignment="1">
      <alignment/>
    </xf>
    <xf numFmtId="170" fontId="35" fillId="0" borderId="36" xfId="85" applyNumberFormat="1" applyFont="1" applyFill="1" applyBorder="1" applyAlignment="1">
      <alignment/>
    </xf>
    <xf numFmtId="0" fontId="53" fillId="0" borderId="41" xfId="0" applyFont="1" applyFill="1" applyBorder="1" applyAlignment="1">
      <alignment/>
    </xf>
    <xf numFmtId="9" fontId="35" fillId="0" borderId="46" xfId="85" applyFont="1" applyBorder="1" applyAlignment="1">
      <alignment/>
    </xf>
    <xf numFmtId="0" fontId="35" fillId="48" borderId="46" xfId="0" applyFont="1" applyFill="1" applyBorder="1" applyAlignment="1">
      <alignment horizontal="center"/>
    </xf>
    <xf numFmtId="9" fontId="35" fillId="0" borderId="46" xfId="85" applyNumberFormat="1" applyFont="1" applyBorder="1" applyAlignment="1">
      <alignment/>
    </xf>
    <xf numFmtId="9" fontId="53" fillId="0" borderId="36" xfId="85" applyFont="1" applyBorder="1" applyAlignment="1">
      <alignment/>
    </xf>
    <xf numFmtId="9" fontId="53" fillId="0" borderId="41" xfId="85" applyFont="1" applyBorder="1" applyAlignment="1">
      <alignment/>
    </xf>
    <xf numFmtId="0" fontId="53" fillId="0" borderId="36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10" fontId="53" fillId="0" borderId="36" xfId="0" applyNumberFormat="1" applyFont="1" applyFill="1" applyBorder="1" applyAlignment="1">
      <alignment/>
    </xf>
    <xf numFmtId="170" fontId="53" fillId="0" borderId="36" xfId="85" applyNumberFormat="1" applyFont="1" applyFill="1" applyBorder="1" applyAlignment="1">
      <alignment/>
    </xf>
    <xf numFmtId="10" fontId="53" fillId="0" borderId="41" xfId="0" applyNumberFormat="1" applyFont="1" applyFill="1" applyBorder="1" applyAlignment="1">
      <alignment/>
    </xf>
    <xf numFmtId="170" fontId="53" fillId="0" borderId="41" xfId="85" applyNumberFormat="1" applyFont="1" applyFill="1" applyBorder="1" applyAlignment="1">
      <alignment/>
    </xf>
    <xf numFmtId="10" fontId="53" fillId="0" borderId="36" xfId="0" applyNumberFormat="1" applyFont="1" applyBorder="1" applyAlignment="1">
      <alignment/>
    </xf>
    <xf numFmtId="170" fontId="53" fillId="0" borderId="36" xfId="85" applyNumberFormat="1" applyFont="1" applyBorder="1" applyAlignment="1">
      <alignment/>
    </xf>
    <xf numFmtId="10" fontId="53" fillId="0" borderId="41" xfId="0" applyNumberFormat="1" applyFont="1" applyBorder="1" applyAlignment="1">
      <alignment/>
    </xf>
    <xf numFmtId="170" fontId="53" fillId="0" borderId="41" xfId="85" applyNumberFormat="1" applyFont="1" applyBorder="1" applyAlignment="1">
      <alignment/>
    </xf>
    <xf numFmtId="0" fontId="53" fillId="0" borderId="41" xfId="0" applyFont="1" applyFill="1" applyBorder="1" applyAlignment="1">
      <alignment horizontal="center"/>
    </xf>
    <xf numFmtId="170" fontId="53" fillId="0" borderId="41" xfId="0" applyNumberFormat="1" applyFont="1" applyFill="1" applyBorder="1" applyAlignment="1">
      <alignment/>
    </xf>
    <xf numFmtId="170" fontId="53" fillId="0" borderId="41" xfId="85" applyNumberFormat="1" applyFont="1" applyFill="1" applyBorder="1" applyAlignment="1">
      <alignment/>
    </xf>
    <xf numFmtId="0" fontId="53" fillId="48" borderId="36" xfId="0" applyFont="1" applyFill="1" applyBorder="1" applyAlignment="1">
      <alignment horizontal="center"/>
    </xf>
    <xf numFmtId="9" fontId="53" fillId="0" borderId="36" xfId="85" applyNumberFormat="1" applyFont="1" applyBorder="1" applyAlignment="1">
      <alignment/>
    </xf>
    <xf numFmtId="0" fontId="53" fillId="48" borderId="41" xfId="0" applyFont="1" applyFill="1" applyBorder="1" applyAlignment="1">
      <alignment horizontal="center"/>
    </xf>
    <xf numFmtId="9" fontId="53" fillId="0" borderId="41" xfId="85" applyNumberFormat="1" applyFont="1" applyBorder="1" applyAlignment="1">
      <alignment/>
    </xf>
    <xf numFmtId="0" fontId="26" fillId="2" borderId="10" xfId="76" applyFont="1" applyFill="1" applyBorder="1" applyAlignment="1">
      <alignment horizontal="center" vertical="center"/>
      <protection/>
    </xf>
    <xf numFmtId="0" fontId="26" fillId="2" borderId="14" xfId="76" applyFont="1" applyFill="1" applyBorder="1" applyAlignment="1">
      <alignment horizontal="center" vertical="center"/>
      <protection/>
    </xf>
    <xf numFmtId="0" fontId="26" fillId="2" borderId="11" xfId="76" applyFont="1" applyFill="1" applyBorder="1" applyAlignment="1">
      <alignment horizontal="center" vertical="center"/>
      <protection/>
    </xf>
    <xf numFmtId="0" fontId="26" fillId="2" borderId="21" xfId="76" applyFont="1" applyFill="1" applyBorder="1" applyAlignment="1">
      <alignment horizontal="center" vertical="center"/>
      <protection/>
    </xf>
    <xf numFmtId="0" fontId="26" fillId="2" borderId="23" xfId="76" applyFont="1" applyFill="1" applyBorder="1" applyAlignment="1">
      <alignment horizontal="center" vertical="center"/>
      <protection/>
    </xf>
    <xf numFmtId="0" fontId="26" fillId="2" borderId="25" xfId="76" applyFont="1" applyFill="1" applyBorder="1" applyAlignment="1">
      <alignment horizontal="center" vertical="center"/>
      <protection/>
    </xf>
    <xf numFmtId="3" fontId="25" fillId="0" borderId="56" xfId="76" applyNumberFormat="1" applyFont="1" applyFill="1" applyBorder="1" applyAlignment="1">
      <alignment horizontal="center"/>
      <protection/>
    </xf>
    <xf numFmtId="3" fontId="25" fillId="0" borderId="57" xfId="76" applyNumberFormat="1" applyFont="1" applyFill="1" applyBorder="1" applyAlignment="1">
      <alignment horizontal="center"/>
      <protection/>
    </xf>
    <xf numFmtId="3" fontId="41" fillId="0" borderId="58" xfId="76" applyNumberFormat="1" applyFont="1" applyFill="1" applyBorder="1" applyAlignment="1">
      <alignment horizontal="center"/>
      <protection/>
    </xf>
    <xf numFmtId="3" fontId="41" fillId="0" borderId="59" xfId="76" applyNumberFormat="1" applyFont="1" applyFill="1" applyBorder="1" applyAlignment="1">
      <alignment horizontal="center"/>
      <protection/>
    </xf>
    <xf numFmtId="3" fontId="41" fillId="0" borderId="60" xfId="76" applyNumberFormat="1" applyFont="1" applyFill="1" applyBorder="1" applyAlignment="1">
      <alignment horizontal="center"/>
      <protection/>
    </xf>
    <xf numFmtId="3" fontId="41" fillId="0" borderId="57" xfId="76" applyNumberFormat="1" applyFont="1" applyFill="1" applyBorder="1" applyAlignment="1">
      <alignment horizontal="center"/>
      <protection/>
    </xf>
    <xf numFmtId="3" fontId="41" fillId="0" borderId="61" xfId="76" applyNumberFormat="1" applyFont="1" applyFill="1" applyBorder="1" applyAlignment="1">
      <alignment horizontal="center"/>
      <protection/>
    </xf>
    <xf numFmtId="3" fontId="41" fillId="0" borderId="62" xfId="76" applyNumberFormat="1" applyFont="1" applyFill="1" applyBorder="1" applyAlignment="1">
      <alignment horizontal="center"/>
      <protection/>
    </xf>
    <xf numFmtId="3" fontId="40" fillId="0" borderId="56" xfId="76" applyNumberFormat="1" applyFont="1" applyFill="1" applyBorder="1" applyAlignment="1">
      <alignment horizontal="center"/>
      <protection/>
    </xf>
    <xf numFmtId="3" fontId="40" fillId="0" borderId="57" xfId="76" applyNumberFormat="1" applyFont="1" applyFill="1" applyBorder="1" applyAlignment="1">
      <alignment horizontal="center"/>
      <protection/>
    </xf>
    <xf numFmtId="3" fontId="40" fillId="0" borderId="61" xfId="76" applyNumberFormat="1" applyFont="1" applyFill="1" applyBorder="1" applyAlignment="1">
      <alignment horizontal="center"/>
      <protection/>
    </xf>
    <xf numFmtId="3" fontId="40" fillId="0" borderId="58" xfId="76" applyNumberFormat="1" applyFont="1" applyFill="1" applyBorder="1" applyAlignment="1">
      <alignment horizontal="center"/>
      <protection/>
    </xf>
    <xf numFmtId="3" fontId="40" fillId="0" borderId="59" xfId="76" applyNumberFormat="1" applyFont="1" applyFill="1" applyBorder="1" applyAlignment="1">
      <alignment horizontal="center"/>
      <protection/>
    </xf>
    <xf numFmtId="3" fontId="40" fillId="0" borderId="60" xfId="76" applyNumberFormat="1" applyFont="1" applyFill="1" applyBorder="1" applyAlignment="1">
      <alignment horizontal="center"/>
      <protection/>
    </xf>
    <xf numFmtId="3" fontId="43" fillId="0" borderId="56" xfId="76" applyNumberFormat="1" applyFont="1" applyFill="1" applyBorder="1" applyAlignment="1">
      <alignment horizontal="center"/>
      <protection/>
    </xf>
    <xf numFmtId="3" fontId="43" fillId="0" borderId="57" xfId="76" applyNumberFormat="1" applyFont="1" applyFill="1" applyBorder="1" applyAlignment="1">
      <alignment horizontal="center"/>
      <protection/>
    </xf>
    <xf numFmtId="3" fontId="40" fillId="0" borderId="63" xfId="76" applyNumberFormat="1" applyFont="1" applyFill="1" applyBorder="1" applyAlignment="1">
      <alignment horizontal="center"/>
      <protection/>
    </xf>
    <xf numFmtId="0" fontId="25" fillId="0" borderId="64" xfId="76" applyFont="1" applyBorder="1" applyAlignment="1">
      <alignment horizontal="center" textRotation="90"/>
      <protection/>
    </xf>
    <xf numFmtId="0" fontId="25" fillId="0" borderId="65" xfId="76" applyFont="1" applyBorder="1" applyAlignment="1">
      <alignment horizontal="center" textRotation="90"/>
      <protection/>
    </xf>
    <xf numFmtId="0" fontId="25" fillId="0" borderId="66" xfId="76" applyFont="1" applyBorder="1" applyAlignment="1">
      <alignment horizontal="center" textRotation="90"/>
      <protection/>
    </xf>
    <xf numFmtId="0" fontId="25" fillId="0" borderId="67" xfId="76" applyFont="1" applyBorder="1" applyAlignment="1">
      <alignment horizontal="center" textRotation="90"/>
      <protection/>
    </xf>
    <xf numFmtId="0" fontId="25" fillId="0" borderId="68" xfId="76" applyFont="1" applyBorder="1" applyAlignment="1">
      <alignment horizontal="center" textRotation="90"/>
      <protection/>
    </xf>
    <xf numFmtId="0" fontId="22" fillId="0" borderId="0" xfId="76" applyFont="1" applyAlignment="1">
      <alignment/>
      <protection/>
    </xf>
    <xf numFmtId="0" fontId="24" fillId="0" borderId="0" xfId="0" applyFont="1" applyAlignment="1">
      <alignment/>
    </xf>
    <xf numFmtId="3" fontId="27" fillId="0" borderId="58" xfId="76" applyNumberFormat="1" applyFont="1" applyFill="1" applyBorder="1" applyAlignment="1">
      <alignment horizontal="center"/>
      <protection/>
    </xf>
    <xf numFmtId="3" fontId="27" fillId="0" borderId="59" xfId="76" applyNumberFormat="1" applyFont="1" applyFill="1" applyBorder="1" applyAlignment="1">
      <alignment horizontal="center"/>
      <protection/>
    </xf>
    <xf numFmtId="3" fontId="27" fillId="0" borderId="62" xfId="76" applyNumberFormat="1" applyFont="1" applyFill="1" applyBorder="1" applyAlignment="1">
      <alignment horizontal="center"/>
      <protection/>
    </xf>
    <xf numFmtId="3" fontId="27" fillId="0" borderId="57" xfId="76" applyNumberFormat="1" applyFont="1" applyFill="1" applyBorder="1" applyAlignment="1">
      <alignment horizontal="center"/>
      <protection/>
    </xf>
    <xf numFmtId="3" fontId="27" fillId="48" borderId="57" xfId="76" applyNumberFormat="1" applyFont="1" applyFill="1" applyBorder="1" applyAlignment="1">
      <alignment horizontal="center"/>
      <protection/>
    </xf>
    <xf numFmtId="3" fontId="27" fillId="0" borderId="61" xfId="76" applyNumberFormat="1" applyFont="1" applyFill="1" applyBorder="1" applyAlignment="1">
      <alignment horizontal="center"/>
      <protection/>
    </xf>
    <xf numFmtId="3" fontId="27" fillId="48" borderId="58" xfId="76" applyNumberFormat="1" applyFont="1" applyFill="1" applyBorder="1" applyAlignment="1">
      <alignment horizontal="center"/>
      <protection/>
    </xf>
    <xf numFmtId="3" fontId="27" fillId="48" borderId="59" xfId="76" applyNumberFormat="1" applyFont="1" applyFill="1" applyBorder="1" applyAlignment="1">
      <alignment horizontal="center"/>
      <protection/>
    </xf>
    <xf numFmtId="3" fontId="27" fillId="48" borderId="60" xfId="76" applyNumberFormat="1" applyFont="1" applyFill="1" applyBorder="1" applyAlignment="1">
      <alignment horizontal="center"/>
      <protection/>
    </xf>
    <xf numFmtId="3" fontId="27" fillId="0" borderId="63" xfId="76" applyNumberFormat="1" applyFont="1" applyFill="1" applyBorder="1" applyAlignment="1">
      <alignment horizontal="center"/>
      <protection/>
    </xf>
    <xf numFmtId="3" fontId="27" fillId="0" borderId="60" xfId="76" applyNumberFormat="1" applyFont="1" applyFill="1" applyBorder="1" applyAlignment="1">
      <alignment horizontal="center"/>
      <protection/>
    </xf>
    <xf numFmtId="3" fontId="27" fillId="48" borderId="62" xfId="76" applyNumberFormat="1" applyFont="1" applyFill="1" applyBorder="1" applyAlignment="1">
      <alignment horizontal="center"/>
      <protection/>
    </xf>
    <xf numFmtId="0" fontId="25" fillId="48" borderId="64" xfId="76" applyFont="1" applyFill="1" applyBorder="1" applyAlignment="1">
      <alignment horizontal="center" textRotation="90"/>
      <protection/>
    </xf>
    <xf numFmtId="0" fontId="25" fillId="48" borderId="65" xfId="76" applyFont="1" applyFill="1" applyBorder="1" applyAlignment="1">
      <alignment horizontal="center" textRotation="90"/>
      <protection/>
    </xf>
    <xf numFmtId="0" fontId="25" fillId="48" borderId="66" xfId="76" applyFont="1" applyFill="1" applyBorder="1" applyAlignment="1">
      <alignment horizontal="center" textRotation="90"/>
      <protection/>
    </xf>
    <xf numFmtId="0" fontId="25" fillId="48" borderId="67" xfId="76" applyFont="1" applyFill="1" applyBorder="1" applyAlignment="1">
      <alignment horizontal="center" textRotation="90"/>
      <protection/>
    </xf>
    <xf numFmtId="0" fontId="22" fillId="0" borderId="0" xfId="76" applyFont="1" applyAlignment="1">
      <alignment horizontal="center"/>
      <protection/>
    </xf>
    <xf numFmtId="3" fontId="27" fillId="6" borderId="56" xfId="76" applyNumberFormat="1" applyFont="1" applyFill="1" applyBorder="1" applyAlignment="1">
      <alignment horizontal="center"/>
      <protection/>
    </xf>
    <xf numFmtId="3" fontId="27" fillId="6" borderId="57" xfId="76" applyNumberFormat="1" applyFont="1" applyFill="1" applyBorder="1" applyAlignment="1">
      <alignment horizontal="center"/>
      <protection/>
    </xf>
    <xf numFmtId="3" fontId="27" fillId="0" borderId="56" xfId="76" applyNumberFormat="1" applyFont="1" applyFill="1" applyBorder="1" applyAlignment="1">
      <alignment horizontal="center"/>
      <protection/>
    </xf>
    <xf numFmtId="3" fontId="27" fillId="6" borderId="58" xfId="76" applyNumberFormat="1" applyFont="1" applyFill="1" applyBorder="1" applyAlignment="1">
      <alignment horizontal="center"/>
      <protection/>
    </xf>
    <xf numFmtId="3" fontId="27" fillId="6" borderId="59" xfId="76" applyNumberFormat="1" applyFont="1" applyFill="1" applyBorder="1" applyAlignment="1">
      <alignment horizontal="center"/>
      <protection/>
    </xf>
    <xf numFmtId="3" fontId="27" fillId="6" borderId="60" xfId="76" applyNumberFormat="1" applyFont="1" applyFill="1" applyBorder="1" applyAlignment="1">
      <alignment horizontal="center"/>
      <protection/>
    </xf>
    <xf numFmtId="0" fontId="25" fillId="6" borderId="64" xfId="76" applyFont="1" applyFill="1" applyBorder="1" applyAlignment="1">
      <alignment horizontal="center" textRotation="90"/>
      <protection/>
    </xf>
    <xf numFmtId="0" fontId="25" fillId="6" borderId="65" xfId="76" applyFont="1" applyFill="1" applyBorder="1" applyAlignment="1">
      <alignment horizontal="center" textRotation="90"/>
      <protection/>
    </xf>
    <xf numFmtId="0" fontId="25" fillId="6" borderId="66" xfId="76" applyFont="1" applyFill="1" applyBorder="1" applyAlignment="1">
      <alignment horizontal="center" textRotation="90"/>
      <protection/>
    </xf>
    <xf numFmtId="3" fontId="27" fillId="6" borderId="61" xfId="76" applyNumberFormat="1" applyFont="1" applyFill="1" applyBorder="1" applyAlignment="1">
      <alignment horizontal="center"/>
      <protection/>
    </xf>
    <xf numFmtId="0" fontId="36" fillId="0" borderId="28" xfId="0" applyFont="1" applyBorder="1" applyAlignment="1">
      <alignment horizontal="center"/>
    </xf>
    <xf numFmtId="0" fontId="36" fillId="0" borderId="26" xfId="0" applyFont="1" applyBorder="1" applyAlignment="1">
      <alignment horizontal="center" wrapText="1"/>
    </xf>
    <xf numFmtId="0" fontId="35" fillId="0" borderId="36" xfId="0" applyFont="1" applyFill="1" applyBorder="1" applyAlignment="1">
      <alignment/>
    </xf>
  </cellXfs>
  <cellStyles count="10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f1" xfId="53"/>
    <cellStyle name="Comma" xfId="54"/>
    <cellStyle name="Comma [0]" xfId="55"/>
    <cellStyle name="Excel Built-in Normal" xfId="56"/>
    <cellStyle name="Hyperlink" xfId="57"/>
    <cellStyle name="Chybně" xfId="58"/>
    <cellStyle name="Chybně 2" xfId="59"/>
    <cellStyle name="Kontrolní buňka" xfId="60"/>
    <cellStyle name="Kontrolní buňka 2" xfId="61"/>
    <cellStyle name="Currency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ální 2" xfId="76"/>
    <cellStyle name="normální 2 2" xfId="77"/>
    <cellStyle name="normální 3" xfId="78"/>
    <cellStyle name="Normální 4" xfId="79"/>
    <cellStyle name="Normální 5" xfId="80"/>
    <cellStyle name="Normální 6" xfId="81"/>
    <cellStyle name="normální_MPD 2009" xfId="82"/>
    <cellStyle name="Poznámka" xfId="83"/>
    <cellStyle name="Poznámka 2" xfId="84"/>
    <cellStyle name="Percent" xfId="85"/>
    <cellStyle name="procent 2" xfId="86"/>
    <cellStyle name="Propojená buňka" xfId="87"/>
    <cellStyle name="Propojená buňka 2" xfId="88"/>
    <cellStyle name="Followed Hyperlink" xfId="89"/>
    <cellStyle name="Správně" xfId="90"/>
    <cellStyle name="Správně 2" xfId="91"/>
    <cellStyle name="Text upozornění" xfId="92"/>
    <cellStyle name="Text upozornění 2" xfId="93"/>
    <cellStyle name="Vstup" xfId="94"/>
    <cellStyle name="Vstup 2" xfId="95"/>
    <cellStyle name="Výpočet" xfId="96"/>
    <cellStyle name="Výpočet 2" xfId="97"/>
    <cellStyle name="Výstup" xfId="98"/>
    <cellStyle name="Výstup 2" xfId="99"/>
    <cellStyle name="Vysvětlující text" xfId="100"/>
    <cellStyle name="Vysvětlující text 2" xfId="101"/>
    <cellStyle name="Zvýraznění 1" xfId="102"/>
    <cellStyle name="Zvýraznění 1 2" xfId="103"/>
    <cellStyle name="Zvýraznění 2" xfId="104"/>
    <cellStyle name="Zvýraznění 2 2" xfId="105"/>
    <cellStyle name="Zvýraznění 3" xfId="106"/>
    <cellStyle name="Zvýraznění 3 2" xfId="107"/>
    <cellStyle name="Zvýraznění 4" xfId="108"/>
    <cellStyle name="Zvýraznění 4 2" xfId="109"/>
    <cellStyle name="Zvýraznění 5" xfId="110"/>
    <cellStyle name="Zvýraznění 5 2" xfId="111"/>
    <cellStyle name="Zvýraznění 6" xfId="112"/>
    <cellStyle name="Zvýraznění 6 2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&#381;eny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_Veter&#225;ni%20II.t&#345;.-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_Mu&#382;i%20I.t&#345;.-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_Mu&#382;i%20II.t&#345;.-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_Veter&#225;ni%20I.t&#345;.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ky"/>
      <sheetName val="1.kolo"/>
      <sheetName val="2.kolo"/>
      <sheetName val="3.kolo"/>
      <sheetName val="4.kolo"/>
      <sheetName val="5.kolo"/>
    </sheetNames>
    <sheetDataSet>
      <sheetData sheetId="1">
        <row r="4">
          <cell r="N4" t="str">
            <v>Hukvaldy</v>
          </cell>
        </row>
        <row r="5">
          <cell r="N5" t="str">
            <v>Krmelín B</v>
          </cell>
        </row>
        <row r="6">
          <cell r="N6" t="str">
            <v>Baník Ostrava</v>
          </cell>
        </row>
        <row r="7">
          <cell r="F7">
            <v>0</v>
          </cell>
          <cell r="H7">
            <v>3</v>
          </cell>
          <cell r="I7">
            <v>1</v>
          </cell>
          <cell r="J7">
            <v>2</v>
          </cell>
          <cell r="N7" t="str">
            <v>Proskovice</v>
          </cell>
        </row>
        <row r="8">
          <cell r="F8">
            <v>1</v>
          </cell>
          <cell r="H8">
            <v>2</v>
          </cell>
          <cell r="I8">
            <v>1</v>
          </cell>
          <cell r="J8">
            <v>2</v>
          </cell>
          <cell r="N8" t="str">
            <v>Krmelín A</v>
          </cell>
        </row>
        <row r="9">
          <cell r="F9">
            <v>1</v>
          </cell>
          <cell r="H9">
            <v>2</v>
          </cell>
          <cell r="I9">
            <v>1</v>
          </cell>
          <cell r="J9">
            <v>2</v>
          </cell>
          <cell r="N9" t="str">
            <v>Výškovice  </v>
          </cell>
        </row>
        <row r="12">
          <cell r="F12">
            <v>0</v>
          </cell>
          <cell r="H12">
            <v>2</v>
          </cell>
          <cell r="I12">
            <v>1</v>
          </cell>
          <cell r="J12">
            <v>2</v>
          </cell>
        </row>
        <row r="13">
          <cell r="F13">
            <v>3</v>
          </cell>
          <cell r="H13">
            <v>0</v>
          </cell>
          <cell r="I13">
            <v>2</v>
          </cell>
          <cell r="J13">
            <v>1</v>
          </cell>
        </row>
        <row r="14">
          <cell r="F14">
            <v>2</v>
          </cell>
          <cell r="H14">
            <v>1</v>
          </cell>
          <cell r="I14">
            <v>2</v>
          </cell>
          <cell r="J14">
            <v>1</v>
          </cell>
        </row>
        <row r="17">
          <cell r="F17">
            <v>2</v>
          </cell>
          <cell r="H17">
            <v>1</v>
          </cell>
          <cell r="I17">
            <v>2</v>
          </cell>
          <cell r="J17">
            <v>1</v>
          </cell>
        </row>
        <row r="18">
          <cell r="F18">
            <v>3</v>
          </cell>
          <cell r="H18">
            <v>0</v>
          </cell>
          <cell r="I18">
            <v>2</v>
          </cell>
          <cell r="J18">
            <v>1</v>
          </cell>
        </row>
        <row r="19">
          <cell r="F19">
            <v>1</v>
          </cell>
          <cell r="H19">
            <v>2</v>
          </cell>
          <cell r="I19">
            <v>1</v>
          </cell>
          <cell r="J19">
            <v>2</v>
          </cell>
        </row>
        <row r="22">
          <cell r="F22">
            <v>3</v>
          </cell>
          <cell r="H22">
            <v>0</v>
          </cell>
          <cell r="I22">
            <v>2</v>
          </cell>
          <cell r="J22">
            <v>1</v>
          </cell>
        </row>
        <row r="23">
          <cell r="F23">
            <v>0</v>
          </cell>
          <cell r="H23">
            <v>3</v>
          </cell>
          <cell r="I23">
            <v>1</v>
          </cell>
          <cell r="J23">
            <v>2</v>
          </cell>
        </row>
        <row r="24">
          <cell r="F24">
            <v>2</v>
          </cell>
          <cell r="H24">
            <v>1</v>
          </cell>
          <cell r="I24">
            <v>2</v>
          </cell>
          <cell r="J24">
            <v>1</v>
          </cell>
        </row>
        <row r="27">
          <cell r="F27">
            <v>1</v>
          </cell>
          <cell r="H27">
            <v>2</v>
          </cell>
          <cell r="I27">
            <v>1</v>
          </cell>
          <cell r="J27">
            <v>2</v>
          </cell>
        </row>
        <row r="28">
          <cell r="F28">
            <v>2</v>
          </cell>
          <cell r="H28">
            <v>1</v>
          </cell>
          <cell r="I28">
            <v>2</v>
          </cell>
          <cell r="J28">
            <v>1</v>
          </cell>
        </row>
        <row r="29">
          <cell r="F29">
            <v>3</v>
          </cell>
          <cell r="H29">
            <v>0</v>
          </cell>
          <cell r="I29">
            <v>2</v>
          </cell>
          <cell r="J29">
            <v>1</v>
          </cell>
        </row>
      </sheetData>
      <sheetData sheetId="2">
        <row r="1">
          <cell r="K1">
            <v>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</sheetNames>
    <sheetDataSet>
      <sheetData sheetId="1">
        <row r="2">
          <cell r="K2">
            <v>2016</v>
          </cell>
        </row>
        <row r="5">
          <cell r="N5" t="str">
            <v>Výškovice  B</v>
          </cell>
        </row>
        <row r="6">
          <cell r="N6" t="str">
            <v>Poruba</v>
          </cell>
        </row>
        <row r="7">
          <cell r="N7" t="str">
            <v>Trnávka</v>
          </cell>
        </row>
        <row r="8">
          <cell r="F8" t="str">
            <v> </v>
          </cell>
          <cell r="H8" t="str">
            <v> </v>
          </cell>
          <cell r="N8" t="str">
            <v>Štramberk</v>
          </cell>
        </row>
        <row r="9">
          <cell r="F9">
            <v>1</v>
          </cell>
          <cell r="H9">
            <v>2</v>
          </cell>
          <cell r="I9">
            <v>1</v>
          </cell>
          <cell r="J9">
            <v>2</v>
          </cell>
          <cell r="N9" t="str">
            <v>Krmelín</v>
          </cell>
        </row>
        <row r="10">
          <cell r="F10">
            <v>1</v>
          </cell>
          <cell r="H10">
            <v>2</v>
          </cell>
          <cell r="I10">
            <v>1</v>
          </cell>
          <cell r="J10">
            <v>2</v>
          </cell>
          <cell r="N10" t="str">
            <v>VOLNÝ  LOS</v>
          </cell>
        </row>
        <row r="12">
          <cell r="F12" t="str">
            <v> </v>
          </cell>
          <cell r="H12" t="str">
            <v> </v>
          </cell>
        </row>
        <row r="13">
          <cell r="F13">
            <v>3</v>
          </cell>
          <cell r="H13">
            <v>0</v>
          </cell>
          <cell r="I13">
            <v>2</v>
          </cell>
          <cell r="J13">
            <v>1</v>
          </cell>
        </row>
        <row r="14">
          <cell r="F14">
            <v>3</v>
          </cell>
          <cell r="H14">
            <v>0</v>
          </cell>
          <cell r="I14">
            <v>2</v>
          </cell>
          <cell r="J14">
            <v>1</v>
          </cell>
        </row>
        <row r="16">
          <cell r="F16" t="str">
            <v> </v>
          </cell>
          <cell r="H16" t="str">
            <v> </v>
          </cell>
        </row>
        <row r="17">
          <cell r="F17">
            <v>0</v>
          </cell>
          <cell r="H17">
            <v>3</v>
          </cell>
          <cell r="I17">
            <v>1</v>
          </cell>
          <cell r="J17">
            <v>2</v>
          </cell>
        </row>
        <row r="18">
          <cell r="F18">
            <v>0</v>
          </cell>
          <cell r="H18">
            <v>3</v>
          </cell>
          <cell r="I18">
            <v>1</v>
          </cell>
          <cell r="J18">
            <v>2</v>
          </cell>
        </row>
        <row r="20">
          <cell r="F20" t="str">
            <v> </v>
          </cell>
          <cell r="H20" t="str">
            <v> </v>
          </cell>
        </row>
        <row r="21">
          <cell r="F21">
            <v>2</v>
          </cell>
          <cell r="H21">
            <v>1</v>
          </cell>
          <cell r="I21">
            <v>2</v>
          </cell>
          <cell r="J21">
            <v>1</v>
          </cell>
        </row>
        <row r="22">
          <cell r="F22">
            <v>3</v>
          </cell>
          <cell r="H22">
            <v>0</v>
          </cell>
          <cell r="I22">
            <v>2</v>
          </cell>
          <cell r="J22">
            <v>1</v>
          </cell>
        </row>
        <row r="24">
          <cell r="F24" t="str">
            <v> </v>
          </cell>
          <cell r="H24" t="str">
            <v> </v>
          </cell>
        </row>
        <row r="25">
          <cell r="F25">
            <v>1</v>
          </cell>
          <cell r="H25">
            <v>2</v>
          </cell>
          <cell r="I25">
            <v>1</v>
          </cell>
          <cell r="J25">
            <v>2</v>
          </cell>
        </row>
        <row r="26">
          <cell r="F26">
            <v>2</v>
          </cell>
          <cell r="H26">
            <v>1</v>
          </cell>
          <cell r="I26">
            <v>2</v>
          </cell>
          <cell r="J2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  <sheetName val="7."/>
    </sheetNames>
    <sheetDataSet>
      <sheetData sheetId="1">
        <row r="4">
          <cell r="N4" t="str">
            <v>Brušperk B</v>
          </cell>
        </row>
        <row r="5">
          <cell r="N5" t="str">
            <v>Proskovice A</v>
          </cell>
        </row>
        <row r="6">
          <cell r="N6" t="str">
            <v>Hrabová</v>
          </cell>
        </row>
        <row r="7">
          <cell r="F7">
            <v>3</v>
          </cell>
          <cell r="H7">
            <v>0</v>
          </cell>
          <cell r="I7">
            <v>2</v>
          </cell>
          <cell r="J7">
            <v>1</v>
          </cell>
          <cell r="N7" t="str">
            <v>Krmelín A</v>
          </cell>
        </row>
        <row r="8">
          <cell r="F8">
            <v>0</v>
          </cell>
          <cell r="H8">
            <v>3</v>
          </cell>
          <cell r="I8">
            <v>1</v>
          </cell>
          <cell r="J8">
            <v>2</v>
          </cell>
          <cell r="N8" t="str">
            <v>Brušperk A</v>
          </cell>
        </row>
        <row r="9">
          <cell r="F9">
            <v>1</v>
          </cell>
          <cell r="H9">
            <v>2</v>
          </cell>
          <cell r="I9">
            <v>1</v>
          </cell>
          <cell r="J9">
            <v>2</v>
          </cell>
          <cell r="N9" t="str">
            <v>Stará Bělá  </v>
          </cell>
        </row>
        <row r="10">
          <cell r="F10">
            <v>2</v>
          </cell>
          <cell r="H10">
            <v>1</v>
          </cell>
          <cell r="I10">
            <v>2</v>
          </cell>
          <cell r="J10">
            <v>1</v>
          </cell>
          <cell r="N10" t="str">
            <v>Výškovice  </v>
          </cell>
        </row>
        <row r="11">
          <cell r="N11" t="str">
            <v>VC Mexico A</v>
          </cell>
        </row>
        <row r="12">
          <cell r="F12">
            <v>3</v>
          </cell>
          <cell r="H12">
            <v>0</v>
          </cell>
          <cell r="I12">
            <v>2</v>
          </cell>
          <cell r="J12">
            <v>1</v>
          </cell>
        </row>
        <row r="13">
          <cell r="F13">
            <v>1</v>
          </cell>
          <cell r="H13">
            <v>2</v>
          </cell>
          <cell r="I13">
            <v>1</v>
          </cell>
          <cell r="J13">
            <v>2</v>
          </cell>
        </row>
        <row r="14">
          <cell r="F14">
            <v>2</v>
          </cell>
          <cell r="H14">
            <v>1</v>
          </cell>
          <cell r="I14">
            <v>2</v>
          </cell>
          <cell r="J14">
            <v>1</v>
          </cell>
        </row>
        <row r="15">
          <cell r="F15">
            <v>1</v>
          </cell>
          <cell r="H15">
            <v>2</v>
          </cell>
          <cell r="I15">
            <v>1</v>
          </cell>
          <cell r="J15">
            <v>2</v>
          </cell>
        </row>
        <row r="17">
          <cell r="F17">
            <v>1</v>
          </cell>
          <cell r="H17">
            <v>2</v>
          </cell>
          <cell r="I17">
            <v>1</v>
          </cell>
          <cell r="J17">
            <v>2</v>
          </cell>
        </row>
        <row r="18">
          <cell r="F18">
            <v>2</v>
          </cell>
          <cell r="H18">
            <v>1</v>
          </cell>
          <cell r="I18">
            <v>2</v>
          </cell>
          <cell r="J18">
            <v>1</v>
          </cell>
        </row>
        <row r="19">
          <cell r="F19">
            <v>0</v>
          </cell>
          <cell r="H19">
            <v>3</v>
          </cell>
          <cell r="I19">
            <v>1</v>
          </cell>
          <cell r="J19">
            <v>2</v>
          </cell>
        </row>
        <row r="20">
          <cell r="F20">
            <v>1</v>
          </cell>
          <cell r="H20">
            <v>2</v>
          </cell>
          <cell r="I20">
            <v>1</v>
          </cell>
          <cell r="J20">
            <v>2</v>
          </cell>
        </row>
        <row r="22">
          <cell r="F22">
            <v>2</v>
          </cell>
          <cell r="H22">
            <v>1</v>
          </cell>
          <cell r="I22">
            <v>2</v>
          </cell>
          <cell r="J22">
            <v>1</v>
          </cell>
        </row>
        <row r="23">
          <cell r="F23">
            <v>2</v>
          </cell>
          <cell r="H23">
            <v>1</v>
          </cell>
          <cell r="I23">
            <v>2</v>
          </cell>
          <cell r="J23">
            <v>1</v>
          </cell>
        </row>
        <row r="24">
          <cell r="F24">
            <v>3</v>
          </cell>
          <cell r="H24">
            <v>0</v>
          </cell>
          <cell r="I24">
            <v>2</v>
          </cell>
          <cell r="J24">
            <v>1</v>
          </cell>
        </row>
        <row r="25">
          <cell r="F25">
            <v>2</v>
          </cell>
          <cell r="H25">
            <v>1</v>
          </cell>
          <cell r="I25">
            <v>2</v>
          </cell>
          <cell r="J25">
            <v>1</v>
          </cell>
        </row>
        <row r="27">
          <cell r="F27">
            <v>2</v>
          </cell>
          <cell r="H27">
            <v>1</v>
          </cell>
          <cell r="I27">
            <v>2</v>
          </cell>
          <cell r="J27">
            <v>1</v>
          </cell>
        </row>
        <row r="28">
          <cell r="F28">
            <v>3</v>
          </cell>
          <cell r="H28">
            <v>0</v>
          </cell>
          <cell r="I28">
            <v>2</v>
          </cell>
          <cell r="J28">
            <v>1</v>
          </cell>
        </row>
        <row r="29">
          <cell r="F29">
            <v>0</v>
          </cell>
          <cell r="H29">
            <v>3</v>
          </cell>
          <cell r="I29">
            <v>1</v>
          </cell>
          <cell r="J29">
            <v>2</v>
          </cell>
        </row>
        <row r="30">
          <cell r="F30">
            <v>1</v>
          </cell>
          <cell r="H30">
            <v>2</v>
          </cell>
          <cell r="I30">
            <v>1</v>
          </cell>
          <cell r="J30">
            <v>2</v>
          </cell>
        </row>
        <row r="32">
          <cell r="F32">
            <v>3</v>
          </cell>
          <cell r="H32">
            <v>0</v>
          </cell>
          <cell r="I32">
            <v>2</v>
          </cell>
          <cell r="J32">
            <v>1</v>
          </cell>
        </row>
        <row r="33">
          <cell r="F33">
            <v>0</v>
          </cell>
          <cell r="H33">
            <v>3</v>
          </cell>
          <cell r="I33">
            <v>1</v>
          </cell>
          <cell r="J33">
            <v>2</v>
          </cell>
        </row>
        <row r="34">
          <cell r="F34">
            <v>3</v>
          </cell>
          <cell r="H34">
            <v>0</v>
          </cell>
          <cell r="I34">
            <v>2</v>
          </cell>
          <cell r="J34">
            <v>1</v>
          </cell>
        </row>
        <row r="35">
          <cell r="F35">
            <v>1</v>
          </cell>
          <cell r="H35">
            <v>2</v>
          </cell>
          <cell r="I35">
            <v>1</v>
          </cell>
          <cell r="J35">
            <v>2</v>
          </cell>
        </row>
        <row r="37">
          <cell r="F37">
            <v>1</v>
          </cell>
          <cell r="H37">
            <v>2</v>
          </cell>
          <cell r="I37">
            <v>1</v>
          </cell>
          <cell r="J37">
            <v>2</v>
          </cell>
        </row>
        <row r="38">
          <cell r="F38">
            <v>0</v>
          </cell>
          <cell r="H38">
            <v>3</v>
          </cell>
          <cell r="I38">
            <v>1</v>
          </cell>
          <cell r="J38">
            <v>2</v>
          </cell>
        </row>
        <row r="39">
          <cell r="F39">
            <v>1</v>
          </cell>
          <cell r="H39">
            <v>2</v>
          </cell>
          <cell r="I39">
            <v>1</v>
          </cell>
          <cell r="J39">
            <v>2</v>
          </cell>
        </row>
        <row r="40">
          <cell r="F40">
            <v>2</v>
          </cell>
          <cell r="H40">
            <v>1</v>
          </cell>
          <cell r="I40">
            <v>2</v>
          </cell>
          <cell r="J40">
            <v>1</v>
          </cell>
        </row>
      </sheetData>
      <sheetData sheetId="2">
        <row r="1">
          <cell r="L1">
            <v>2016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  <sheetName val="7."/>
    </sheetNames>
    <sheetDataSet>
      <sheetData sheetId="1">
        <row r="4">
          <cell r="N4" t="str">
            <v>Havířov</v>
          </cell>
        </row>
        <row r="5">
          <cell r="N5" t="str">
            <v>Paskov</v>
          </cell>
        </row>
        <row r="6">
          <cell r="N6" t="str">
            <v>Hrabůvka </v>
          </cell>
        </row>
        <row r="7">
          <cell r="F7">
            <v>1</v>
          </cell>
          <cell r="H7">
            <v>2</v>
          </cell>
          <cell r="I7">
            <v>1</v>
          </cell>
          <cell r="J7">
            <v>2</v>
          </cell>
          <cell r="N7" t="str">
            <v>VC Mexico B</v>
          </cell>
        </row>
        <row r="8">
          <cell r="F8">
            <v>3</v>
          </cell>
          <cell r="H8">
            <v>0</v>
          </cell>
          <cell r="I8">
            <v>2</v>
          </cell>
          <cell r="J8">
            <v>1</v>
          </cell>
          <cell r="N8" t="str">
            <v>Hukvaldy</v>
          </cell>
        </row>
        <row r="9">
          <cell r="F9">
            <v>2</v>
          </cell>
          <cell r="H9">
            <v>1</v>
          </cell>
          <cell r="I9">
            <v>2</v>
          </cell>
          <cell r="J9">
            <v>1</v>
          </cell>
          <cell r="N9" t="str">
            <v>Proskovice B</v>
          </cell>
        </row>
        <row r="10">
          <cell r="F10">
            <v>2</v>
          </cell>
          <cell r="H10">
            <v>1</v>
          </cell>
          <cell r="I10">
            <v>2</v>
          </cell>
          <cell r="J10">
            <v>1</v>
          </cell>
          <cell r="N10" t="str">
            <v>Nová Bělá</v>
          </cell>
        </row>
        <row r="11">
          <cell r="N11" t="str">
            <v>Krmelín B</v>
          </cell>
        </row>
        <row r="12">
          <cell r="F12">
            <v>0</v>
          </cell>
          <cell r="H12">
            <v>3</v>
          </cell>
          <cell r="I12">
            <v>0</v>
          </cell>
          <cell r="J12">
            <v>2</v>
          </cell>
        </row>
        <row r="13">
          <cell r="F13">
            <v>3</v>
          </cell>
          <cell r="H13">
            <v>0</v>
          </cell>
          <cell r="I13">
            <v>2</v>
          </cell>
          <cell r="J13">
            <v>1</v>
          </cell>
        </row>
        <row r="14">
          <cell r="F14">
            <v>3</v>
          </cell>
          <cell r="H14">
            <v>0</v>
          </cell>
          <cell r="I14">
            <v>2</v>
          </cell>
          <cell r="J14">
            <v>1</v>
          </cell>
        </row>
        <row r="15">
          <cell r="F15">
            <v>1</v>
          </cell>
          <cell r="H15">
            <v>2</v>
          </cell>
          <cell r="I15">
            <v>1</v>
          </cell>
          <cell r="J15">
            <v>2</v>
          </cell>
        </row>
        <row r="17">
          <cell r="F17">
            <v>1</v>
          </cell>
          <cell r="H17">
            <v>2</v>
          </cell>
          <cell r="I17">
            <v>1</v>
          </cell>
          <cell r="J17">
            <v>2</v>
          </cell>
        </row>
        <row r="18">
          <cell r="F18">
            <v>2</v>
          </cell>
          <cell r="H18">
            <v>1</v>
          </cell>
          <cell r="I18">
            <v>2</v>
          </cell>
          <cell r="J18">
            <v>1</v>
          </cell>
        </row>
        <row r="19">
          <cell r="F19">
            <v>1</v>
          </cell>
          <cell r="H19">
            <v>2</v>
          </cell>
          <cell r="I19">
            <v>1</v>
          </cell>
          <cell r="J19">
            <v>2</v>
          </cell>
        </row>
        <row r="20">
          <cell r="F20">
            <v>2</v>
          </cell>
          <cell r="H20">
            <v>1</v>
          </cell>
          <cell r="I20">
            <v>2</v>
          </cell>
          <cell r="J20">
            <v>1</v>
          </cell>
        </row>
        <row r="22">
          <cell r="F22">
            <v>1</v>
          </cell>
          <cell r="H22">
            <v>2</v>
          </cell>
          <cell r="I22">
            <v>1</v>
          </cell>
          <cell r="J22">
            <v>2</v>
          </cell>
        </row>
        <row r="23">
          <cell r="F23">
            <v>2</v>
          </cell>
          <cell r="H23">
            <v>1</v>
          </cell>
          <cell r="I23">
            <v>2</v>
          </cell>
          <cell r="J23">
            <v>1</v>
          </cell>
        </row>
        <row r="24">
          <cell r="F24">
            <v>2</v>
          </cell>
          <cell r="H24">
            <v>1</v>
          </cell>
          <cell r="I24">
            <v>2</v>
          </cell>
          <cell r="J24">
            <v>1</v>
          </cell>
        </row>
        <row r="25">
          <cell r="F25">
            <v>0</v>
          </cell>
          <cell r="H25">
            <v>3</v>
          </cell>
          <cell r="I25">
            <v>1</v>
          </cell>
          <cell r="J25">
            <v>2</v>
          </cell>
        </row>
        <row r="27">
          <cell r="F27">
            <v>3</v>
          </cell>
          <cell r="H27">
            <v>0</v>
          </cell>
          <cell r="I27">
            <v>2</v>
          </cell>
          <cell r="J27">
            <v>1</v>
          </cell>
        </row>
        <row r="28">
          <cell r="F28">
            <v>0</v>
          </cell>
          <cell r="H28">
            <v>3</v>
          </cell>
          <cell r="I28">
            <v>1</v>
          </cell>
          <cell r="J28">
            <v>2</v>
          </cell>
        </row>
        <row r="29">
          <cell r="F29">
            <v>1</v>
          </cell>
          <cell r="H29">
            <v>2</v>
          </cell>
          <cell r="I29">
            <v>1</v>
          </cell>
          <cell r="J29">
            <v>2</v>
          </cell>
        </row>
        <row r="30">
          <cell r="F30">
            <v>1</v>
          </cell>
          <cell r="H30">
            <v>2</v>
          </cell>
          <cell r="I30">
            <v>1</v>
          </cell>
          <cell r="J30">
            <v>2</v>
          </cell>
        </row>
        <row r="32">
          <cell r="F32">
            <v>0</v>
          </cell>
          <cell r="H32">
            <v>3</v>
          </cell>
          <cell r="I32">
            <v>1</v>
          </cell>
          <cell r="J32">
            <v>2</v>
          </cell>
        </row>
        <row r="33">
          <cell r="F33">
            <v>2</v>
          </cell>
          <cell r="H33">
            <v>1</v>
          </cell>
          <cell r="I33">
            <v>2</v>
          </cell>
          <cell r="J33">
            <v>1</v>
          </cell>
        </row>
        <row r="34">
          <cell r="F34">
            <v>1</v>
          </cell>
          <cell r="H34">
            <v>2</v>
          </cell>
          <cell r="I34">
            <v>1</v>
          </cell>
          <cell r="J34">
            <v>2</v>
          </cell>
        </row>
        <row r="35">
          <cell r="F35">
            <v>3</v>
          </cell>
          <cell r="H35">
            <v>0</v>
          </cell>
          <cell r="I35">
            <v>2</v>
          </cell>
          <cell r="J35">
            <v>1</v>
          </cell>
        </row>
        <row r="37">
          <cell r="F37">
            <v>1</v>
          </cell>
          <cell r="H37">
            <v>2</v>
          </cell>
          <cell r="I37">
            <v>1</v>
          </cell>
          <cell r="J37">
            <v>2</v>
          </cell>
        </row>
        <row r="38">
          <cell r="F38">
            <v>0</v>
          </cell>
          <cell r="H38">
            <v>3</v>
          </cell>
          <cell r="I38">
            <v>1</v>
          </cell>
          <cell r="J38">
            <v>2</v>
          </cell>
        </row>
        <row r="39">
          <cell r="F39">
            <v>2</v>
          </cell>
          <cell r="H39">
            <v>1</v>
          </cell>
          <cell r="I39">
            <v>2</v>
          </cell>
          <cell r="J39">
            <v>1</v>
          </cell>
        </row>
        <row r="40">
          <cell r="F40">
            <v>1</v>
          </cell>
          <cell r="H40">
            <v>2</v>
          </cell>
          <cell r="I40">
            <v>1</v>
          </cell>
          <cell r="J40">
            <v>2</v>
          </cell>
        </row>
      </sheetData>
      <sheetData sheetId="2">
        <row r="1">
          <cell r="L1">
            <v>2016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  <sheetName val="7."/>
    </sheetNames>
    <sheetDataSet>
      <sheetData sheetId="1">
        <row r="4">
          <cell r="N4" t="str">
            <v>Brušperk</v>
          </cell>
        </row>
        <row r="5">
          <cell r="N5" t="str">
            <v>Hrabůvka</v>
          </cell>
        </row>
        <row r="6">
          <cell r="N6" t="str">
            <v>Výškovice  A</v>
          </cell>
        </row>
        <row r="7">
          <cell r="F7">
            <v>2</v>
          </cell>
          <cell r="H7">
            <v>1</v>
          </cell>
          <cell r="I7">
            <v>2</v>
          </cell>
          <cell r="J7">
            <v>1</v>
          </cell>
          <cell r="N7" t="str">
            <v>Stará Bělá  A</v>
          </cell>
        </row>
        <row r="8">
          <cell r="F8">
            <v>2</v>
          </cell>
          <cell r="H8">
            <v>1</v>
          </cell>
          <cell r="I8">
            <v>2</v>
          </cell>
          <cell r="J8">
            <v>1</v>
          </cell>
          <cell r="N8" t="str">
            <v>Příbor</v>
          </cell>
        </row>
        <row r="9">
          <cell r="F9">
            <v>0</v>
          </cell>
          <cell r="H9">
            <v>3</v>
          </cell>
          <cell r="I9">
            <v>0</v>
          </cell>
          <cell r="J9">
            <v>2</v>
          </cell>
          <cell r="N9" t="str">
            <v>Nová Bělá</v>
          </cell>
        </row>
        <row r="10">
          <cell r="F10">
            <v>2</v>
          </cell>
          <cell r="H10">
            <v>1</v>
          </cell>
          <cell r="I10">
            <v>2</v>
          </cell>
          <cell r="J10">
            <v>1</v>
          </cell>
          <cell r="N10" t="str">
            <v>Výškovice  C</v>
          </cell>
        </row>
        <row r="11">
          <cell r="N11" t="str">
            <v>Stará Bělá  B</v>
          </cell>
        </row>
        <row r="12">
          <cell r="F12">
            <v>1</v>
          </cell>
          <cell r="H12">
            <v>2</v>
          </cell>
          <cell r="I12">
            <v>1</v>
          </cell>
          <cell r="J12">
            <v>2</v>
          </cell>
        </row>
        <row r="13">
          <cell r="F13">
            <v>1</v>
          </cell>
          <cell r="H13">
            <v>2</v>
          </cell>
          <cell r="I13">
            <v>1</v>
          </cell>
          <cell r="J13">
            <v>2</v>
          </cell>
        </row>
        <row r="14">
          <cell r="F14">
            <v>2</v>
          </cell>
          <cell r="H14">
            <v>1</v>
          </cell>
          <cell r="I14">
            <v>2</v>
          </cell>
          <cell r="J14">
            <v>1</v>
          </cell>
        </row>
        <row r="15">
          <cell r="F15">
            <v>2</v>
          </cell>
          <cell r="H15">
            <v>1</v>
          </cell>
          <cell r="I15">
            <v>2</v>
          </cell>
          <cell r="J15">
            <v>1</v>
          </cell>
        </row>
        <row r="17">
          <cell r="F17">
            <v>3</v>
          </cell>
          <cell r="H17">
            <v>0</v>
          </cell>
          <cell r="I17">
            <v>2</v>
          </cell>
          <cell r="J17">
            <v>1</v>
          </cell>
        </row>
        <row r="18">
          <cell r="F18">
            <v>1</v>
          </cell>
          <cell r="H18">
            <v>2</v>
          </cell>
          <cell r="I18">
            <v>1</v>
          </cell>
          <cell r="J18">
            <v>2</v>
          </cell>
        </row>
        <row r="19">
          <cell r="F19">
            <v>3</v>
          </cell>
          <cell r="H19">
            <v>0</v>
          </cell>
          <cell r="I19">
            <v>2</v>
          </cell>
          <cell r="J19">
            <v>1</v>
          </cell>
        </row>
        <row r="20">
          <cell r="F20">
            <v>1</v>
          </cell>
          <cell r="H20">
            <v>2</v>
          </cell>
          <cell r="I20">
            <v>1</v>
          </cell>
          <cell r="J20">
            <v>2</v>
          </cell>
        </row>
        <row r="22">
          <cell r="F22">
            <v>2</v>
          </cell>
          <cell r="H22">
            <v>1</v>
          </cell>
          <cell r="I22">
            <v>2</v>
          </cell>
          <cell r="J22">
            <v>1</v>
          </cell>
        </row>
        <row r="23">
          <cell r="F23">
            <v>3</v>
          </cell>
          <cell r="H23">
            <v>0</v>
          </cell>
          <cell r="I23">
            <v>2</v>
          </cell>
          <cell r="J23">
            <v>1</v>
          </cell>
        </row>
        <row r="24">
          <cell r="F24">
            <v>0</v>
          </cell>
          <cell r="H24">
            <v>3</v>
          </cell>
          <cell r="I24">
            <v>1</v>
          </cell>
          <cell r="J24">
            <v>2</v>
          </cell>
        </row>
        <row r="25">
          <cell r="F25">
            <v>3</v>
          </cell>
          <cell r="H25">
            <v>0</v>
          </cell>
          <cell r="I25">
            <v>2</v>
          </cell>
          <cell r="J25">
            <v>1</v>
          </cell>
        </row>
        <row r="27">
          <cell r="F27">
            <v>2</v>
          </cell>
          <cell r="H27">
            <v>0</v>
          </cell>
          <cell r="I27">
            <v>2</v>
          </cell>
          <cell r="J27">
            <v>1</v>
          </cell>
        </row>
        <row r="28">
          <cell r="F28">
            <v>1</v>
          </cell>
          <cell r="H28">
            <v>2</v>
          </cell>
          <cell r="I28">
            <v>1</v>
          </cell>
          <cell r="J28">
            <v>2</v>
          </cell>
        </row>
        <row r="29">
          <cell r="F29">
            <v>2</v>
          </cell>
          <cell r="H29">
            <v>1</v>
          </cell>
          <cell r="I29">
            <v>2</v>
          </cell>
          <cell r="J29">
            <v>1</v>
          </cell>
        </row>
        <row r="30">
          <cell r="F30">
            <v>2</v>
          </cell>
          <cell r="H30">
            <v>1</v>
          </cell>
          <cell r="I30">
            <v>2</v>
          </cell>
          <cell r="J30">
            <v>1</v>
          </cell>
        </row>
        <row r="32">
          <cell r="F32">
            <v>1</v>
          </cell>
          <cell r="H32">
            <v>2</v>
          </cell>
          <cell r="I32">
            <v>1</v>
          </cell>
          <cell r="J32">
            <v>2</v>
          </cell>
        </row>
        <row r="33">
          <cell r="F33">
            <v>2</v>
          </cell>
          <cell r="H33">
            <v>1</v>
          </cell>
          <cell r="I33">
            <v>2</v>
          </cell>
          <cell r="J33">
            <v>1</v>
          </cell>
        </row>
        <row r="34">
          <cell r="F34">
            <v>2</v>
          </cell>
          <cell r="H34">
            <v>1</v>
          </cell>
          <cell r="I34">
            <v>2</v>
          </cell>
          <cell r="J34">
            <v>1</v>
          </cell>
        </row>
        <row r="35">
          <cell r="F35">
            <v>0</v>
          </cell>
          <cell r="H35">
            <v>3</v>
          </cell>
          <cell r="I35">
            <v>1</v>
          </cell>
          <cell r="J35">
            <v>2</v>
          </cell>
        </row>
        <row r="37">
          <cell r="F37">
            <v>3</v>
          </cell>
          <cell r="H37">
            <v>0</v>
          </cell>
          <cell r="I37">
            <v>2</v>
          </cell>
          <cell r="J37">
            <v>1</v>
          </cell>
        </row>
        <row r="38">
          <cell r="F38">
            <v>1</v>
          </cell>
          <cell r="H38">
            <v>2</v>
          </cell>
          <cell r="I38">
            <v>1</v>
          </cell>
          <cell r="J38">
            <v>2</v>
          </cell>
        </row>
        <row r="39">
          <cell r="F39">
            <v>2</v>
          </cell>
          <cell r="H39">
            <v>1</v>
          </cell>
          <cell r="I39">
            <v>2</v>
          </cell>
          <cell r="J39">
            <v>1</v>
          </cell>
        </row>
        <row r="40">
          <cell r="F40">
            <v>1</v>
          </cell>
          <cell r="H40">
            <v>2</v>
          </cell>
          <cell r="I40">
            <v>1</v>
          </cell>
          <cell r="J40">
            <v>2</v>
          </cell>
        </row>
      </sheetData>
      <sheetData sheetId="2">
        <row r="1">
          <cell r="N1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90" zoomScaleNormal="90" workbookViewId="0" topLeftCell="A1">
      <selection activeCell="S40" sqref="S40"/>
    </sheetView>
  </sheetViews>
  <sheetFormatPr defaultColWidth="9.140625" defaultRowHeight="12.75"/>
  <cols>
    <col min="1" max="1" width="4.140625" style="0" customWidth="1"/>
    <col min="2" max="2" width="17.7109375" style="0" customWidth="1"/>
    <col min="3" max="3" width="7.7109375" style="0" customWidth="1"/>
    <col min="5" max="5" width="8.28125" style="0" customWidth="1"/>
    <col min="6" max="6" width="6.421875" style="0" customWidth="1"/>
    <col min="7" max="7" width="5.57421875" style="0" customWidth="1"/>
    <col min="8" max="8" width="1.8515625" style="0" customWidth="1"/>
    <col min="9" max="9" width="5.421875" style="0" customWidth="1"/>
    <col min="10" max="10" width="7.421875" style="0" customWidth="1"/>
    <col min="11" max="11" width="11.421875" style="0" customWidth="1"/>
  </cols>
  <sheetData>
    <row r="1" ht="15">
      <c r="E1" s="59" t="s">
        <v>32</v>
      </c>
    </row>
    <row r="2" spans="5:6" ht="15.75">
      <c r="E2" s="60" t="s">
        <v>33</v>
      </c>
      <c r="F2" s="60"/>
    </row>
    <row r="3" spans="2:4" ht="15">
      <c r="B3" s="61" t="s">
        <v>94</v>
      </c>
      <c r="D3" s="62"/>
    </row>
    <row r="4" spans="2:4" ht="5.25" customHeight="1">
      <c r="B4" s="61"/>
      <c r="D4" s="62"/>
    </row>
    <row r="5" spans="4:11" ht="18">
      <c r="D5" s="63" t="s">
        <v>34</v>
      </c>
      <c r="K5" s="64"/>
    </row>
    <row r="6" spans="1:12" ht="12.75">
      <c r="A6" s="65" t="s">
        <v>35</v>
      </c>
      <c r="B6" s="65" t="s">
        <v>36</v>
      </c>
      <c r="C6" s="66" t="s">
        <v>37</v>
      </c>
      <c r="D6" s="66" t="s">
        <v>38</v>
      </c>
      <c r="E6" s="66" t="s">
        <v>39</v>
      </c>
      <c r="F6" s="67" t="s">
        <v>40</v>
      </c>
      <c r="G6" s="68"/>
      <c r="H6" s="66" t="s">
        <v>1</v>
      </c>
      <c r="I6" s="69"/>
      <c r="J6" s="70" t="s">
        <v>0</v>
      </c>
      <c r="L6" s="64" t="s">
        <v>41</v>
      </c>
    </row>
    <row r="7" spans="1:13" ht="12.75">
      <c r="A7" s="178" t="s">
        <v>7</v>
      </c>
      <c r="B7" s="179" t="s">
        <v>91</v>
      </c>
      <c r="C7" s="118">
        <v>5</v>
      </c>
      <c r="D7" s="118">
        <v>4</v>
      </c>
      <c r="E7" s="118">
        <v>1</v>
      </c>
      <c r="F7" s="119">
        <v>0</v>
      </c>
      <c r="G7" s="120">
        <v>10</v>
      </c>
      <c r="H7" s="117" t="s">
        <v>4</v>
      </c>
      <c r="I7" s="121">
        <v>5</v>
      </c>
      <c r="J7" s="122">
        <v>9</v>
      </c>
      <c r="L7">
        <f aca="true" t="shared" si="0" ref="L7:L12">2*D7+E7-J7</f>
        <v>0</v>
      </c>
      <c r="M7">
        <f aca="true" t="shared" si="1" ref="M7:M12">3*C7-G7-I7</f>
        <v>0</v>
      </c>
    </row>
    <row r="8" spans="1:13" ht="12.75">
      <c r="A8" s="78" t="s">
        <v>12</v>
      </c>
      <c r="B8" s="79" t="s">
        <v>70</v>
      </c>
      <c r="C8" s="80">
        <v>5</v>
      </c>
      <c r="D8" s="80">
        <v>4</v>
      </c>
      <c r="E8" s="80">
        <v>1</v>
      </c>
      <c r="F8" s="81">
        <v>0</v>
      </c>
      <c r="G8" s="82">
        <v>10</v>
      </c>
      <c r="H8" s="78" t="s">
        <v>4</v>
      </c>
      <c r="I8" s="83">
        <v>4</v>
      </c>
      <c r="J8" s="84">
        <v>9</v>
      </c>
      <c r="L8">
        <f t="shared" si="0"/>
        <v>0</v>
      </c>
      <c r="M8">
        <f t="shared" si="1"/>
        <v>1</v>
      </c>
    </row>
    <row r="9" spans="1:13" ht="12.75">
      <c r="A9" s="78" t="s">
        <v>14</v>
      </c>
      <c r="B9" s="79" t="s">
        <v>30</v>
      </c>
      <c r="C9" s="80">
        <v>5</v>
      </c>
      <c r="D9" s="80">
        <v>3</v>
      </c>
      <c r="E9" s="80">
        <v>2</v>
      </c>
      <c r="F9" s="81">
        <v>0</v>
      </c>
      <c r="G9" s="82">
        <v>9</v>
      </c>
      <c r="H9" s="78" t="s">
        <v>4</v>
      </c>
      <c r="I9" s="83">
        <v>5</v>
      </c>
      <c r="J9" s="84">
        <v>8</v>
      </c>
      <c r="L9">
        <f t="shared" si="0"/>
        <v>0</v>
      </c>
      <c r="M9">
        <f t="shared" si="1"/>
        <v>1</v>
      </c>
    </row>
    <row r="10" spans="1:13" ht="12" customHeight="1">
      <c r="A10" s="78" t="s">
        <v>9</v>
      </c>
      <c r="B10" s="79" t="s">
        <v>92</v>
      </c>
      <c r="C10" s="80">
        <v>5</v>
      </c>
      <c r="D10" s="80">
        <v>2</v>
      </c>
      <c r="E10" s="80">
        <v>3</v>
      </c>
      <c r="F10" s="81">
        <v>0</v>
      </c>
      <c r="G10" s="82">
        <v>7</v>
      </c>
      <c r="H10" s="78" t="s">
        <v>4</v>
      </c>
      <c r="I10" s="83">
        <v>8</v>
      </c>
      <c r="J10" s="84">
        <v>7</v>
      </c>
      <c r="L10">
        <f t="shared" si="0"/>
        <v>0</v>
      </c>
      <c r="M10">
        <f t="shared" si="1"/>
        <v>0</v>
      </c>
    </row>
    <row r="11" spans="1:13" ht="12" customHeight="1">
      <c r="A11" s="171" t="s">
        <v>13</v>
      </c>
      <c r="B11" s="172" t="s">
        <v>42</v>
      </c>
      <c r="C11" s="173">
        <v>5</v>
      </c>
      <c r="D11" s="173">
        <v>1</v>
      </c>
      <c r="E11" s="173">
        <v>4</v>
      </c>
      <c r="F11" s="174">
        <v>0</v>
      </c>
      <c r="G11" s="175">
        <v>6</v>
      </c>
      <c r="H11" s="78" t="s">
        <v>4</v>
      </c>
      <c r="I11" s="176">
        <v>9</v>
      </c>
      <c r="J11" s="177">
        <v>6</v>
      </c>
      <c r="L11">
        <f t="shared" si="0"/>
        <v>0</v>
      </c>
      <c r="M11">
        <f t="shared" si="1"/>
        <v>0</v>
      </c>
    </row>
    <row r="12" spans="1:13" ht="12" customHeight="1">
      <c r="A12" s="85" t="s">
        <v>15</v>
      </c>
      <c r="B12" s="86" t="s">
        <v>43</v>
      </c>
      <c r="C12" s="87">
        <v>5</v>
      </c>
      <c r="D12" s="87">
        <v>1</v>
      </c>
      <c r="E12" s="87">
        <v>4</v>
      </c>
      <c r="F12" s="88">
        <v>0</v>
      </c>
      <c r="G12" s="89">
        <v>2</v>
      </c>
      <c r="H12" s="85" t="s">
        <v>4</v>
      </c>
      <c r="I12" s="90">
        <v>13</v>
      </c>
      <c r="J12" s="91">
        <v>6</v>
      </c>
      <c r="L12">
        <f t="shared" si="0"/>
        <v>0</v>
      </c>
      <c r="M12">
        <f t="shared" si="1"/>
        <v>0</v>
      </c>
    </row>
    <row r="13" spans="2:10" ht="14.25" customHeight="1">
      <c r="B13" s="156" t="s">
        <v>93</v>
      </c>
      <c r="J13" s="93"/>
    </row>
    <row r="14" spans="2:10" ht="12" customHeight="1">
      <c r="B14" s="92"/>
      <c r="J14" s="93"/>
    </row>
    <row r="15" spans="4:10" ht="18">
      <c r="D15" s="63" t="s">
        <v>44</v>
      </c>
      <c r="J15" s="93"/>
    </row>
    <row r="16" spans="1:10" ht="12.75">
      <c r="A16" s="65" t="s">
        <v>35</v>
      </c>
      <c r="B16" s="65" t="s">
        <v>36</v>
      </c>
      <c r="C16" s="66" t="s">
        <v>37</v>
      </c>
      <c r="D16" s="66" t="s">
        <v>38</v>
      </c>
      <c r="E16" s="66" t="s">
        <v>39</v>
      </c>
      <c r="F16" s="67" t="s">
        <v>40</v>
      </c>
      <c r="G16" s="68"/>
      <c r="H16" s="66" t="s">
        <v>1</v>
      </c>
      <c r="I16" s="69"/>
      <c r="J16" s="70" t="s">
        <v>0</v>
      </c>
    </row>
    <row r="17" spans="1:13" ht="12.75" customHeight="1">
      <c r="A17" s="71" t="s">
        <v>7</v>
      </c>
      <c r="B17" s="72" t="s">
        <v>69</v>
      </c>
      <c r="C17" s="71">
        <v>7</v>
      </c>
      <c r="D17" s="73">
        <v>6</v>
      </c>
      <c r="E17" s="73">
        <v>1</v>
      </c>
      <c r="F17" s="74">
        <v>0</v>
      </c>
      <c r="G17" s="75">
        <v>14</v>
      </c>
      <c r="H17" s="71" t="s">
        <v>4</v>
      </c>
      <c r="I17" s="76">
        <v>7</v>
      </c>
      <c r="J17" s="77">
        <v>13</v>
      </c>
      <c r="L17">
        <f aca="true" t="shared" si="2" ref="L17:L24">2*D17+E17-J17</f>
        <v>0</v>
      </c>
      <c r="M17">
        <f aca="true" t="shared" si="3" ref="M17:M24">3*C17-G17-I17</f>
        <v>0</v>
      </c>
    </row>
    <row r="18" spans="1:13" ht="12.75" customHeight="1">
      <c r="A18" s="78" t="s">
        <v>12</v>
      </c>
      <c r="B18" s="79" t="s">
        <v>95</v>
      </c>
      <c r="C18" s="78">
        <v>7</v>
      </c>
      <c r="D18" s="80">
        <v>5</v>
      </c>
      <c r="E18" s="80">
        <v>2</v>
      </c>
      <c r="F18" s="81">
        <v>0</v>
      </c>
      <c r="G18" s="82">
        <v>13</v>
      </c>
      <c r="H18" s="78" t="s">
        <v>4</v>
      </c>
      <c r="I18" s="83">
        <v>8</v>
      </c>
      <c r="J18" s="84">
        <v>12</v>
      </c>
      <c r="L18">
        <f t="shared" si="2"/>
        <v>0</v>
      </c>
      <c r="M18">
        <f t="shared" si="3"/>
        <v>0</v>
      </c>
    </row>
    <row r="19" spans="1:13" ht="12.75" customHeight="1">
      <c r="A19" s="78" t="s">
        <v>14</v>
      </c>
      <c r="B19" s="79" t="s">
        <v>61</v>
      </c>
      <c r="C19" s="78">
        <v>7</v>
      </c>
      <c r="D19" s="80">
        <v>4</v>
      </c>
      <c r="E19" s="80">
        <v>3</v>
      </c>
      <c r="F19" s="81">
        <v>0</v>
      </c>
      <c r="G19" s="82">
        <v>10</v>
      </c>
      <c r="H19" s="78" t="s">
        <v>4</v>
      </c>
      <c r="I19" s="83">
        <v>11</v>
      </c>
      <c r="J19" s="84">
        <v>11</v>
      </c>
      <c r="L19">
        <f t="shared" si="2"/>
        <v>0</v>
      </c>
      <c r="M19">
        <f t="shared" si="3"/>
        <v>0</v>
      </c>
    </row>
    <row r="20" spans="1:13" ht="12.75" customHeight="1">
      <c r="A20" s="78" t="s">
        <v>9</v>
      </c>
      <c r="B20" s="79" t="s">
        <v>48</v>
      </c>
      <c r="C20" s="78">
        <v>7</v>
      </c>
      <c r="D20" s="80">
        <v>4</v>
      </c>
      <c r="E20" s="80">
        <v>3</v>
      </c>
      <c r="F20" s="81">
        <v>0</v>
      </c>
      <c r="G20" s="82">
        <v>10</v>
      </c>
      <c r="H20" s="78" t="s">
        <v>4</v>
      </c>
      <c r="I20" s="83">
        <v>11</v>
      </c>
      <c r="J20" s="84">
        <v>11</v>
      </c>
      <c r="L20">
        <f t="shared" si="2"/>
        <v>0</v>
      </c>
      <c r="M20">
        <f t="shared" si="3"/>
        <v>0</v>
      </c>
    </row>
    <row r="21" spans="1:13" ht="12.75" customHeight="1">
      <c r="A21" s="78" t="s">
        <v>13</v>
      </c>
      <c r="B21" s="79" t="s">
        <v>71</v>
      </c>
      <c r="C21" s="78">
        <v>7</v>
      </c>
      <c r="D21" s="80">
        <v>3</v>
      </c>
      <c r="E21" s="80">
        <v>4</v>
      </c>
      <c r="F21" s="81">
        <v>0</v>
      </c>
      <c r="G21" s="82">
        <v>11</v>
      </c>
      <c r="H21" s="78" t="s">
        <v>4</v>
      </c>
      <c r="I21" s="83">
        <v>10</v>
      </c>
      <c r="J21" s="84">
        <v>10</v>
      </c>
      <c r="L21">
        <f t="shared" si="2"/>
        <v>0</v>
      </c>
      <c r="M21">
        <f t="shared" si="3"/>
        <v>0</v>
      </c>
    </row>
    <row r="22" spans="1:13" ht="12.75" customHeight="1">
      <c r="A22" s="78" t="s">
        <v>15</v>
      </c>
      <c r="B22" s="79" t="s">
        <v>18</v>
      </c>
      <c r="C22" s="78">
        <v>7</v>
      </c>
      <c r="D22" s="80">
        <v>3</v>
      </c>
      <c r="E22" s="80">
        <v>4</v>
      </c>
      <c r="F22" s="81">
        <v>0</v>
      </c>
      <c r="G22" s="82">
        <v>11</v>
      </c>
      <c r="H22" s="78" t="s">
        <v>4</v>
      </c>
      <c r="I22" s="83">
        <v>10</v>
      </c>
      <c r="J22" s="84">
        <v>10</v>
      </c>
      <c r="L22">
        <f t="shared" si="2"/>
        <v>0</v>
      </c>
      <c r="M22">
        <f t="shared" si="3"/>
        <v>0</v>
      </c>
    </row>
    <row r="23" spans="1:13" ht="12.75" customHeight="1">
      <c r="A23" s="110" t="s">
        <v>5</v>
      </c>
      <c r="B23" s="111" t="s">
        <v>46</v>
      </c>
      <c r="C23" s="110">
        <v>7</v>
      </c>
      <c r="D23" s="112">
        <v>3</v>
      </c>
      <c r="E23" s="112">
        <v>4</v>
      </c>
      <c r="F23" s="113">
        <v>0</v>
      </c>
      <c r="G23" s="114">
        <v>12</v>
      </c>
      <c r="H23" s="110" t="s">
        <v>4</v>
      </c>
      <c r="I23" s="115">
        <v>9</v>
      </c>
      <c r="J23" s="116">
        <v>10</v>
      </c>
      <c r="K23" s="101" t="s">
        <v>17</v>
      </c>
      <c r="L23">
        <f t="shared" si="2"/>
        <v>0</v>
      </c>
      <c r="M23">
        <f t="shared" si="3"/>
        <v>0</v>
      </c>
    </row>
    <row r="24" spans="1:13" ht="12.75" customHeight="1">
      <c r="A24" s="94" t="s">
        <v>11</v>
      </c>
      <c r="B24" s="95" t="s">
        <v>47</v>
      </c>
      <c r="C24" s="94">
        <v>7</v>
      </c>
      <c r="D24" s="96">
        <v>0</v>
      </c>
      <c r="E24" s="96">
        <v>7</v>
      </c>
      <c r="F24" s="97">
        <v>0</v>
      </c>
      <c r="G24" s="98">
        <v>3</v>
      </c>
      <c r="H24" s="94" t="s">
        <v>4</v>
      </c>
      <c r="I24" s="99">
        <v>18</v>
      </c>
      <c r="J24" s="100">
        <v>7</v>
      </c>
      <c r="K24" s="101" t="s">
        <v>17</v>
      </c>
      <c r="L24">
        <f t="shared" si="2"/>
        <v>0</v>
      </c>
      <c r="M24">
        <f t="shared" si="3"/>
        <v>0</v>
      </c>
    </row>
    <row r="25" spans="2:11" ht="12.75" customHeight="1">
      <c r="B25" s="181" t="s">
        <v>96</v>
      </c>
      <c r="J25" s="93"/>
      <c r="K25" s="102"/>
    </row>
    <row r="26" spans="2:11" ht="12.75" customHeight="1">
      <c r="B26" s="181" t="s">
        <v>97</v>
      </c>
      <c r="J26" s="93"/>
      <c r="K26" s="102"/>
    </row>
    <row r="27" spans="2:11" ht="15" customHeight="1">
      <c r="B27" s="103"/>
      <c r="J27" s="93"/>
      <c r="K27" s="102"/>
    </row>
    <row r="28" spans="4:13" ht="21" customHeight="1">
      <c r="D28" s="63" t="s">
        <v>50</v>
      </c>
      <c r="J28" s="93"/>
      <c r="K28" s="102"/>
      <c r="M28" t="s">
        <v>16</v>
      </c>
    </row>
    <row r="29" spans="1:11" ht="18.75" customHeight="1">
      <c r="A29" s="65" t="s">
        <v>35</v>
      </c>
      <c r="B29" s="65" t="s">
        <v>36</v>
      </c>
      <c r="C29" s="66" t="s">
        <v>37</v>
      </c>
      <c r="D29" s="66" t="s">
        <v>38</v>
      </c>
      <c r="E29" s="66" t="s">
        <v>39</v>
      </c>
      <c r="F29" s="67" t="s">
        <v>40</v>
      </c>
      <c r="G29" s="68"/>
      <c r="H29" s="66" t="s">
        <v>1</v>
      </c>
      <c r="I29" s="69"/>
      <c r="J29" s="70" t="s">
        <v>0</v>
      </c>
      <c r="K29" s="102"/>
    </row>
    <row r="30" spans="1:13" ht="12.75" customHeight="1">
      <c r="A30" s="71" t="s">
        <v>7</v>
      </c>
      <c r="B30" s="72" t="s">
        <v>99</v>
      </c>
      <c r="C30" s="71">
        <v>7</v>
      </c>
      <c r="D30" s="73">
        <v>6</v>
      </c>
      <c r="E30" s="73">
        <v>1</v>
      </c>
      <c r="F30" s="74">
        <v>0</v>
      </c>
      <c r="G30" s="75">
        <v>16</v>
      </c>
      <c r="H30" s="71" t="s">
        <v>4</v>
      </c>
      <c r="I30" s="76">
        <v>5</v>
      </c>
      <c r="J30" s="77">
        <v>13</v>
      </c>
      <c r="K30" s="104" t="s">
        <v>51</v>
      </c>
      <c r="L30">
        <f aca="true" t="shared" si="4" ref="L30:L37">2*D30+E30-J30</f>
        <v>0</v>
      </c>
      <c r="M30">
        <f aca="true" t="shared" si="5" ref="M30:M37">3*C30-G30-I30</f>
        <v>0</v>
      </c>
    </row>
    <row r="31" spans="1:13" ht="12.75" customHeight="1">
      <c r="A31" s="71" t="s">
        <v>12</v>
      </c>
      <c r="B31" s="72" t="s">
        <v>72</v>
      </c>
      <c r="C31" s="71">
        <v>7</v>
      </c>
      <c r="D31" s="73">
        <v>5</v>
      </c>
      <c r="E31" s="73">
        <v>2</v>
      </c>
      <c r="F31" s="74">
        <v>0</v>
      </c>
      <c r="G31" s="75">
        <v>13</v>
      </c>
      <c r="H31" s="71" t="s">
        <v>4</v>
      </c>
      <c r="I31" s="76">
        <v>8</v>
      </c>
      <c r="J31" s="77">
        <v>12</v>
      </c>
      <c r="K31" s="104" t="s">
        <v>51</v>
      </c>
      <c r="L31">
        <f t="shared" si="4"/>
        <v>0</v>
      </c>
      <c r="M31">
        <f t="shared" si="5"/>
        <v>0</v>
      </c>
    </row>
    <row r="32" spans="1:13" ht="12.75" customHeight="1">
      <c r="A32" s="78" t="s">
        <v>14</v>
      </c>
      <c r="B32" s="79" t="s">
        <v>98</v>
      </c>
      <c r="C32" s="78">
        <v>7</v>
      </c>
      <c r="D32" s="80">
        <v>4</v>
      </c>
      <c r="E32" s="80">
        <v>3</v>
      </c>
      <c r="F32" s="81">
        <v>0</v>
      </c>
      <c r="G32" s="82">
        <v>11</v>
      </c>
      <c r="H32" s="78" t="s">
        <v>4</v>
      </c>
      <c r="I32" s="83">
        <v>10</v>
      </c>
      <c r="J32" s="84">
        <v>11</v>
      </c>
      <c r="L32">
        <f t="shared" si="4"/>
        <v>0</v>
      </c>
      <c r="M32">
        <f t="shared" si="5"/>
        <v>0</v>
      </c>
    </row>
    <row r="33" spans="1:13" ht="12.75" customHeight="1">
      <c r="A33" s="78" t="s">
        <v>9</v>
      </c>
      <c r="B33" s="79" t="s">
        <v>43</v>
      </c>
      <c r="C33" s="78">
        <v>7</v>
      </c>
      <c r="D33" s="80">
        <v>3</v>
      </c>
      <c r="E33" s="80">
        <v>4</v>
      </c>
      <c r="F33" s="81">
        <v>0</v>
      </c>
      <c r="G33" s="82">
        <v>10</v>
      </c>
      <c r="H33" s="78" t="s">
        <v>4</v>
      </c>
      <c r="I33" s="83">
        <v>11</v>
      </c>
      <c r="J33" s="84">
        <v>10</v>
      </c>
      <c r="L33">
        <f t="shared" si="4"/>
        <v>0</v>
      </c>
      <c r="M33">
        <f t="shared" si="5"/>
        <v>0</v>
      </c>
    </row>
    <row r="34" spans="1:13" ht="12.75" customHeight="1">
      <c r="A34" s="78" t="s">
        <v>13</v>
      </c>
      <c r="B34" s="79" t="s">
        <v>52</v>
      </c>
      <c r="C34" s="78">
        <v>7</v>
      </c>
      <c r="D34" s="80">
        <v>3</v>
      </c>
      <c r="E34" s="80">
        <v>4</v>
      </c>
      <c r="F34" s="81">
        <v>0</v>
      </c>
      <c r="G34" s="82">
        <v>11</v>
      </c>
      <c r="H34" s="78" t="s">
        <v>4</v>
      </c>
      <c r="I34" s="83">
        <v>10</v>
      </c>
      <c r="J34" s="84">
        <v>10</v>
      </c>
      <c r="L34">
        <f t="shared" si="4"/>
        <v>0</v>
      </c>
      <c r="M34">
        <f t="shared" si="5"/>
        <v>0</v>
      </c>
    </row>
    <row r="35" spans="1:13" ht="12.75" customHeight="1">
      <c r="A35" s="78" t="s">
        <v>15</v>
      </c>
      <c r="B35" s="79" t="s">
        <v>45</v>
      </c>
      <c r="C35" s="78">
        <v>7</v>
      </c>
      <c r="D35" s="80">
        <v>3</v>
      </c>
      <c r="E35" s="80">
        <v>4</v>
      </c>
      <c r="F35" s="81">
        <v>0</v>
      </c>
      <c r="G35" s="82">
        <v>11</v>
      </c>
      <c r="H35" s="78" t="s">
        <v>4</v>
      </c>
      <c r="I35" s="83">
        <v>10</v>
      </c>
      <c r="J35" s="84">
        <v>10</v>
      </c>
      <c r="L35">
        <f t="shared" si="4"/>
        <v>0</v>
      </c>
      <c r="M35">
        <f t="shared" si="5"/>
        <v>0</v>
      </c>
    </row>
    <row r="36" spans="1:13" ht="12.75" customHeight="1">
      <c r="A36" s="78" t="s">
        <v>5</v>
      </c>
      <c r="B36" s="79" t="s">
        <v>62</v>
      </c>
      <c r="C36" s="78">
        <v>7</v>
      </c>
      <c r="D36" s="80">
        <v>3</v>
      </c>
      <c r="E36" s="80">
        <v>3</v>
      </c>
      <c r="F36" s="81">
        <v>1</v>
      </c>
      <c r="G36" s="82">
        <v>7</v>
      </c>
      <c r="H36" s="78" t="s">
        <v>4</v>
      </c>
      <c r="I36" s="83">
        <v>14</v>
      </c>
      <c r="J36" s="84">
        <v>9</v>
      </c>
      <c r="L36">
        <f t="shared" si="4"/>
        <v>0</v>
      </c>
      <c r="M36">
        <f t="shared" si="5"/>
        <v>0</v>
      </c>
    </row>
    <row r="37" spans="1:13" ht="12.75" customHeight="1">
      <c r="A37" s="85" t="s">
        <v>11</v>
      </c>
      <c r="B37" s="105" t="s">
        <v>100</v>
      </c>
      <c r="C37" s="85">
        <v>7</v>
      </c>
      <c r="D37" s="87">
        <v>1</v>
      </c>
      <c r="E37" s="87">
        <v>6</v>
      </c>
      <c r="F37" s="88">
        <v>0</v>
      </c>
      <c r="G37" s="89">
        <v>5</v>
      </c>
      <c r="H37" s="85" t="s">
        <v>4</v>
      </c>
      <c r="I37" s="90">
        <v>16</v>
      </c>
      <c r="J37" s="91">
        <v>8</v>
      </c>
      <c r="L37">
        <f t="shared" si="4"/>
        <v>0</v>
      </c>
      <c r="M37">
        <f t="shared" si="5"/>
        <v>0</v>
      </c>
    </row>
    <row r="38" spans="2:10" ht="12.75">
      <c r="B38" s="92" t="s">
        <v>53</v>
      </c>
      <c r="J38" s="93"/>
    </row>
    <row r="39" spans="2:10" ht="12.75">
      <c r="B39" s="92"/>
      <c r="J39" s="93"/>
    </row>
    <row r="40" spans="4:11" ht="21.75" customHeight="1">
      <c r="D40" s="63" t="s">
        <v>54</v>
      </c>
      <c r="J40" s="93"/>
      <c r="K40" s="102"/>
    </row>
    <row r="41" spans="1:11" ht="18.75" customHeight="1">
      <c r="A41" s="65" t="s">
        <v>35</v>
      </c>
      <c r="B41" s="65" t="s">
        <v>36</v>
      </c>
      <c r="C41" s="66" t="s">
        <v>37</v>
      </c>
      <c r="D41" s="66" t="s">
        <v>38</v>
      </c>
      <c r="E41" s="66" t="s">
        <v>39</v>
      </c>
      <c r="F41" s="67" t="s">
        <v>40</v>
      </c>
      <c r="G41" s="68"/>
      <c r="H41" s="66" t="s">
        <v>1</v>
      </c>
      <c r="I41" s="69"/>
      <c r="J41" s="70" t="s">
        <v>0</v>
      </c>
      <c r="K41" s="102"/>
    </row>
    <row r="42" spans="1:13" ht="12.75" customHeight="1">
      <c r="A42" s="73" t="s">
        <v>7</v>
      </c>
      <c r="B42" s="72" t="s">
        <v>27</v>
      </c>
      <c r="C42" s="71">
        <v>7</v>
      </c>
      <c r="D42" s="73">
        <v>6</v>
      </c>
      <c r="E42" s="73">
        <v>1</v>
      </c>
      <c r="F42" s="74">
        <v>0</v>
      </c>
      <c r="G42" s="75">
        <v>17</v>
      </c>
      <c r="H42" s="71" t="s">
        <v>4</v>
      </c>
      <c r="I42" s="76">
        <v>4</v>
      </c>
      <c r="J42" s="77">
        <v>13</v>
      </c>
      <c r="L42">
        <f aca="true" t="shared" si="6" ref="L42:L49">2*D42+E42-J42</f>
        <v>0</v>
      </c>
      <c r="M42">
        <f aca="true" t="shared" si="7" ref="M42:M49">3*C42-G42-I42</f>
        <v>0</v>
      </c>
    </row>
    <row r="43" spans="1:13" ht="12.75" customHeight="1">
      <c r="A43" s="78" t="s">
        <v>12</v>
      </c>
      <c r="B43" s="79" t="s">
        <v>73</v>
      </c>
      <c r="C43" s="78">
        <v>7</v>
      </c>
      <c r="D43" s="80">
        <v>5</v>
      </c>
      <c r="E43" s="80">
        <v>2</v>
      </c>
      <c r="F43" s="81">
        <v>0</v>
      </c>
      <c r="G43" s="82">
        <v>11</v>
      </c>
      <c r="H43" s="78" t="s">
        <v>4</v>
      </c>
      <c r="I43" s="83">
        <v>10</v>
      </c>
      <c r="J43" s="84">
        <v>12</v>
      </c>
      <c r="L43">
        <f t="shared" si="6"/>
        <v>0</v>
      </c>
      <c r="M43">
        <f t="shared" si="7"/>
        <v>0</v>
      </c>
    </row>
    <row r="44" spans="1:13" ht="12.75" customHeight="1">
      <c r="A44" s="78" t="s">
        <v>14</v>
      </c>
      <c r="B44" s="79" t="s">
        <v>26</v>
      </c>
      <c r="C44" s="78">
        <v>7</v>
      </c>
      <c r="D44" s="80">
        <v>5</v>
      </c>
      <c r="E44" s="80">
        <v>2</v>
      </c>
      <c r="F44" s="81">
        <v>0</v>
      </c>
      <c r="G44" s="82">
        <v>14</v>
      </c>
      <c r="H44" s="78" t="s">
        <v>4</v>
      </c>
      <c r="I44" s="83">
        <v>7</v>
      </c>
      <c r="J44" s="84">
        <v>12</v>
      </c>
      <c r="L44">
        <f t="shared" si="6"/>
        <v>0</v>
      </c>
      <c r="M44">
        <f t="shared" si="7"/>
        <v>0</v>
      </c>
    </row>
    <row r="45" spans="1:13" ht="12.75" customHeight="1">
      <c r="A45" s="78" t="s">
        <v>9</v>
      </c>
      <c r="B45" s="79" t="s">
        <v>72</v>
      </c>
      <c r="C45" s="78">
        <v>7</v>
      </c>
      <c r="D45" s="80">
        <v>4</v>
      </c>
      <c r="E45" s="80">
        <v>3</v>
      </c>
      <c r="F45" s="81">
        <v>0</v>
      </c>
      <c r="G45" s="82">
        <v>12</v>
      </c>
      <c r="H45" s="78" t="s">
        <v>4</v>
      </c>
      <c r="I45" s="83">
        <v>9</v>
      </c>
      <c r="J45" s="84">
        <v>11</v>
      </c>
      <c r="L45">
        <f t="shared" si="6"/>
        <v>0</v>
      </c>
      <c r="M45">
        <f t="shared" si="7"/>
        <v>0</v>
      </c>
    </row>
    <row r="46" spans="1:13" ht="12.75" customHeight="1">
      <c r="A46" s="78" t="s">
        <v>13</v>
      </c>
      <c r="B46" s="79" t="s">
        <v>55</v>
      </c>
      <c r="C46" s="78">
        <v>7</v>
      </c>
      <c r="D46" s="80">
        <v>3</v>
      </c>
      <c r="E46" s="80">
        <v>4</v>
      </c>
      <c r="F46" s="81">
        <v>0</v>
      </c>
      <c r="G46" s="82">
        <v>10</v>
      </c>
      <c r="H46" s="78" t="s">
        <v>4</v>
      </c>
      <c r="I46" s="83">
        <v>11</v>
      </c>
      <c r="J46" s="84">
        <v>10</v>
      </c>
      <c r="L46">
        <f t="shared" si="6"/>
        <v>0</v>
      </c>
      <c r="M46">
        <f t="shared" si="7"/>
        <v>0</v>
      </c>
    </row>
    <row r="47" spans="1:13" ht="12.75" customHeight="1">
      <c r="A47" s="78" t="s">
        <v>15</v>
      </c>
      <c r="B47" s="79" t="s">
        <v>57</v>
      </c>
      <c r="C47" s="78">
        <v>7</v>
      </c>
      <c r="D47" s="80">
        <v>2</v>
      </c>
      <c r="E47" s="80">
        <v>5</v>
      </c>
      <c r="F47" s="81">
        <v>0</v>
      </c>
      <c r="G47" s="82">
        <v>8</v>
      </c>
      <c r="H47" s="78" t="s">
        <v>4</v>
      </c>
      <c r="I47" s="83">
        <v>13</v>
      </c>
      <c r="J47" s="84">
        <v>9</v>
      </c>
      <c r="L47">
        <f t="shared" si="6"/>
        <v>0</v>
      </c>
      <c r="M47">
        <f t="shared" si="7"/>
        <v>0</v>
      </c>
    </row>
    <row r="48" spans="1:13" ht="12.75" customHeight="1">
      <c r="A48" s="78" t="s">
        <v>5</v>
      </c>
      <c r="B48" s="79" t="s">
        <v>49</v>
      </c>
      <c r="C48" s="78">
        <v>7</v>
      </c>
      <c r="D48" s="80">
        <v>2</v>
      </c>
      <c r="E48" s="80">
        <v>4</v>
      </c>
      <c r="F48" s="81">
        <v>1</v>
      </c>
      <c r="G48" s="82">
        <v>6</v>
      </c>
      <c r="H48" s="78" t="s">
        <v>4</v>
      </c>
      <c r="I48" s="83">
        <v>14</v>
      </c>
      <c r="J48" s="84">
        <v>8</v>
      </c>
      <c r="L48">
        <f t="shared" si="6"/>
        <v>0</v>
      </c>
      <c r="M48">
        <f t="shared" si="7"/>
        <v>1</v>
      </c>
    </row>
    <row r="49" spans="1:13" ht="12.75" customHeight="1">
      <c r="A49" s="94" t="s">
        <v>11</v>
      </c>
      <c r="B49" s="95" t="s">
        <v>101</v>
      </c>
      <c r="C49" s="94">
        <v>7</v>
      </c>
      <c r="D49" s="96">
        <v>1</v>
      </c>
      <c r="E49" s="96">
        <v>6</v>
      </c>
      <c r="F49" s="97">
        <v>0</v>
      </c>
      <c r="G49" s="98">
        <v>5</v>
      </c>
      <c r="H49" s="94" t="s">
        <v>4</v>
      </c>
      <c r="I49" s="99">
        <v>15</v>
      </c>
      <c r="J49" s="100">
        <v>8</v>
      </c>
      <c r="K49" s="101" t="s">
        <v>17</v>
      </c>
      <c r="L49">
        <f t="shared" si="6"/>
        <v>0</v>
      </c>
      <c r="M49">
        <f t="shared" si="7"/>
        <v>1</v>
      </c>
    </row>
    <row r="50" spans="2:11" ht="12.75" customHeight="1">
      <c r="B50" s="180" t="s">
        <v>102</v>
      </c>
      <c r="J50" s="93"/>
      <c r="K50" s="102"/>
    </row>
    <row r="51" spans="2:11" ht="15.75" customHeight="1">
      <c r="B51" s="92"/>
      <c r="J51" s="93"/>
      <c r="K51" s="102"/>
    </row>
    <row r="52" spans="4:11" ht="21" customHeight="1">
      <c r="D52" s="63" t="s">
        <v>56</v>
      </c>
      <c r="J52" s="93"/>
      <c r="K52" s="102"/>
    </row>
    <row r="53" spans="1:11" ht="12.75">
      <c r="A53" s="65" t="s">
        <v>35</v>
      </c>
      <c r="B53" s="65" t="s">
        <v>36</v>
      </c>
      <c r="C53" s="66" t="s">
        <v>37</v>
      </c>
      <c r="D53" s="66" t="s">
        <v>38</v>
      </c>
      <c r="E53" s="66" t="s">
        <v>39</v>
      </c>
      <c r="F53" s="67" t="s">
        <v>40</v>
      </c>
      <c r="G53" s="68"/>
      <c r="H53" s="66" t="s">
        <v>1</v>
      </c>
      <c r="I53" s="69"/>
      <c r="J53" s="70" t="s">
        <v>0</v>
      </c>
      <c r="K53" s="102"/>
    </row>
    <row r="54" spans="1:13" ht="12.75" customHeight="1">
      <c r="A54" s="71" t="s">
        <v>7</v>
      </c>
      <c r="B54" s="72" t="s">
        <v>21</v>
      </c>
      <c r="C54" s="71">
        <v>4</v>
      </c>
      <c r="D54" s="73">
        <v>4</v>
      </c>
      <c r="E54" s="73">
        <v>0</v>
      </c>
      <c r="F54" s="74">
        <v>0</v>
      </c>
      <c r="G54" s="75">
        <v>10</v>
      </c>
      <c r="H54" s="71" t="s">
        <v>4</v>
      </c>
      <c r="I54" s="76">
        <v>2</v>
      </c>
      <c r="J54" s="77">
        <v>8</v>
      </c>
      <c r="K54" s="104" t="s">
        <v>20</v>
      </c>
      <c r="L54">
        <f>2*D54+E54-J54</f>
        <v>0</v>
      </c>
      <c r="M54">
        <f>3*C54-G54-I54</f>
        <v>0</v>
      </c>
    </row>
    <row r="55" spans="1:13" ht="12.75" customHeight="1">
      <c r="A55" s="78" t="s">
        <v>12</v>
      </c>
      <c r="B55" s="79" t="s">
        <v>19</v>
      </c>
      <c r="C55" s="78">
        <v>4</v>
      </c>
      <c r="D55" s="80">
        <v>3</v>
      </c>
      <c r="E55" s="80">
        <v>1</v>
      </c>
      <c r="F55" s="81">
        <v>0</v>
      </c>
      <c r="G55" s="82">
        <v>9</v>
      </c>
      <c r="H55" s="78" t="s">
        <v>4</v>
      </c>
      <c r="I55" s="83">
        <v>3</v>
      </c>
      <c r="J55" s="84">
        <v>7</v>
      </c>
      <c r="L55">
        <f>2*D55+E55-J55</f>
        <v>0</v>
      </c>
      <c r="M55">
        <f>3*C55-G55-I55</f>
        <v>0</v>
      </c>
    </row>
    <row r="56" spans="1:13" ht="12.75" customHeight="1">
      <c r="A56" s="78" t="s">
        <v>14</v>
      </c>
      <c r="B56" s="79" t="s">
        <v>58</v>
      </c>
      <c r="C56" s="78">
        <v>4</v>
      </c>
      <c r="D56" s="80">
        <v>2</v>
      </c>
      <c r="E56" s="80">
        <v>2</v>
      </c>
      <c r="F56" s="81">
        <v>0</v>
      </c>
      <c r="G56" s="82">
        <v>6</v>
      </c>
      <c r="H56" s="78" t="s">
        <v>4</v>
      </c>
      <c r="I56" s="83">
        <v>6</v>
      </c>
      <c r="J56" s="84">
        <v>6</v>
      </c>
      <c r="L56">
        <f>2*D56+E56-J56</f>
        <v>0</v>
      </c>
      <c r="M56">
        <f>3*C56-G56-I56</f>
        <v>0</v>
      </c>
    </row>
    <row r="57" spans="1:13" ht="12.75" customHeight="1">
      <c r="A57" s="78" t="s">
        <v>9</v>
      </c>
      <c r="B57" s="79" t="s">
        <v>103</v>
      </c>
      <c r="C57" s="78">
        <v>4</v>
      </c>
      <c r="D57" s="80">
        <v>1</v>
      </c>
      <c r="E57" s="80">
        <v>3</v>
      </c>
      <c r="F57" s="81">
        <v>0</v>
      </c>
      <c r="G57" s="82">
        <v>4</v>
      </c>
      <c r="H57" s="78" t="s">
        <v>4</v>
      </c>
      <c r="I57" s="83">
        <v>8</v>
      </c>
      <c r="J57" s="84">
        <v>5</v>
      </c>
      <c r="L57">
        <f>2*D57+E57-J57</f>
        <v>0</v>
      </c>
      <c r="M57">
        <f>3*C57-G57-I57</f>
        <v>0</v>
      </c>
    </row>
    <row r="58" spans="1:13" ht="12.75" customHeight="1">
      <c r="A58" s="85" t="s">
        <v>13</v>
      </c>
      <c r="B58" s="105" t="s">
        <v>31</v>
      </c>
      <c r="C58" s="85">
        <v>4</v>
      </c>
      <c r="D58" s="87">
        <v>0</v>
      </c>
      <c r="E58" s="87">
        <v>4</v>
      </c>
      <c r="F58" s="88">
        <v>0</v>
      </c>
      <c r="G58" s="89">
        <v>1</v>
      </c>
      <c r="H58" s="85" t="s">
        <v>4</v>
      </c>
      <c r="I58" s="90">
        <v>11</v>
      </c>
      <c r="J58" s="91">
        <v>4</v>
      </c>
      <c r="L58">
        <f>2*D58+E58-J58</f>
        <v>0</v>
      </c>
      <c r="M58">
        <f>3*C58-G58-I58</f>
        <v>0</v>
      </c>
    </row>
    <row r="59" ht="15" customHeight="1">
      <c r="B59" s="92"/>
    </row>
    <row r="60" spans="2:5" ht="18" customHeight="1">
      <c r="B60" s="106">
        <v>42661</v>
      </c>
      <c r="C60" t="s">
        <v>59</v>
      </c>
      <c r="E60" t="s">
        <v>60</v>
      </c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printOptions/>
  <pageMargins left="1.3779527559055118" right="0" top="0.3937007874015748" bottom="0" header="0" footer="0"/>
  <pageSetup fitToHeight="1" fitToWidth="1" horizontalDpi="600" verticalDpi="600" orientation="portrait" paperSize="9" scale="9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S22"/>
  <sheetViews>
    <sheetView zoomScalePageLayoutView="0" workbookViewId="0" topLeftCell="A1">
      <selection activeCell="O33" sqref="O33"/>
    </sheetView>
  </sheetViews>
  <sheetFormatPr defaultColWidth="10.421875" defaultRowHeight="12.75"/>
  <cols>
    <col min="1" max="1" width="1.28515625" style="1" customWidth="1"/>
    <col min="2" max="2" width="22.14062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0" width="5.421875" style="1" customWidth="1"/>
    <col min="21" max="21" width="5.421875" style="1" hidden="1" customWidth="1"/>
    <col min="22" max="22" width="2.00390625" style="1" hidden="1" customWidth="1"/>
    <col min="23" max="24" width="5.421875" style="1" hidden="1" customWidth="1"/>
    <col min="25" max="25" width="2.00390625" style="1" hidden="1" customWidth="1"/>
    <col min="26" max="26" width="5.421875" style="1" hidden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4" width="10.421875" style="1" customWidth="1"/>
    <col min="35" max="35" width="50.57421875" style="1" customWidth="1"/>
    <col min="36" max="40" width="10.421875" style="1" customWidth="1"/>
    <col min="41" max="41" width="6.00390625" style="1" customWidth="1"/>
    <col min="42" max="42" width="5.28125" style="1" customWidth="1"/>
    <col min="43" max="43" width="2.00390625" style="1" customWidth="1"/>
    <col min="44" max="44" width="4.140625" style="1" customWidth="1"/>
    <col min="45" max="45" width="2.00390625" style="1" customWidth="1"/>
    <col min="46" max="16384" width="10.421875" style="1" customWidth="1"/>
  </cols>
  <sheetData>
    <row r="1" spans="3:28" ht="23.25">
      <c r="C1" s="2" t="s">
        <v>64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24">
        <f>'[1]Rozlosování-přehled'!K1</f>
        <v>2016</v>
      </c>
      <c r="AB1" s="3"/>
    </row>
    <row r="2" ht="13.5" thickBot="1"/>
    <row r="3" spans="2:41" ht="93" customHeight="1" thickBot="1">
      <c r="B3" s="5"/>
      <c r="C3" s="347" t="str">
        <f>B5</f>
        <v>Hukvaldy</v>
      </c>
      <c r="D3" s="344"/>
      <c r="E3" s="345"/>
      <c r="F3" s="343" t="str">
        <f>B7</f>
        <v>Krmelín B</v>
      </c>
      <c r="G3" s="344"/>
      <c r="H3" s="345"/>
      <c r="I3" s="343" t="str">
        <f>B9</f>
        <v>Baník Ostrava</v>
      </c>
      <c r="J3" s="344"/>
      <c r="K3" s="345"/>
      <c r="L3" s="343" t="str">
        <f>B11</f>
        <v>Proskovice</v>
      </c>
      <c r="M3" s="344"/>
      <c r="N3" s="345"/>
      <c r="O3" s="343" t="str">
        <f>B13</f>
        <v>Krmelín A</v>
      </c>
      <c r="P3" s="344"/>
      <c r="Q3" s="345"/>
      <c r="R3" s="343" t="str">
        <f>B15</f>
        <v>Výškovice  </v>
      </c>
      <c r="S3" s="344"/>
      <c r="T3" s="345"/>
      <c r="U3" s="343">
        <f>B17</f>
        <v>0</v>
      </c>
      <c r="V3" s="344"/>
      <c r="W3" s="345"/>
      <c r="X3" s="343">
        <f>B19</f>
        <v>0</v>
      </c>
      <c r="Y3" s="344"/>
      <c r="Z3" s="346"/>
      <c r="AA3" s="6" t="s">
        <v>0</v>
      </c>
      <c r="AB3" s="343" t="s">
        <v>1</v>
      </c>
      <c r="AC3" s="344"/>
      <c r="AD3" s="345"/>
      <c r="AE3" s="7" t="s">
        <v>2</v>
      </c>
      <c r="AO3" s="1" t="s">
        <v>3</v>
      </c>
    </row>
    <row r="4" spans="2:31" ht="12.75" customHeight="1">
      <c r="B4" s="8"/>
      <c r="C4" s="320" t="s">
        <v>63</v>
      </c>
      <c r="D4" s="321"/>
      <c r="E4" s="322"/>
      <c r="F4" s="342">
        <f>'[1]Utkání-výsledky'!I14</f>
        <v>2</v>
      </c>
      <c r="G4" s="338"/>
      <c r="H4" s="339"/>
      <c r="I4" s="337">
        <f>'[1]Utkání-výsledky'!J18</f>
        <v>1</v>
      </c>
      <c r="J4" s="338"/>
      <c r="K4" s="339"/>
      <c r="L4" s="337">
        <f>'[1]Utkání-výsledky'!I23</f>
        <v>1</v>
      </c>
      <c r="M4" s="338"/>
      <c r="N4" s="339"/>
      <c r="O4" s="337">
        <f>'[1]Utkání-výsledky'!J29</f>
        <v>1</v>
      </c>
      <c r="P4" s="338"/>
      <c r="Q4" s="339"/>
      <c r="R4" s="337">
        <f>'[1]Utkání-výsledky'!I7</f>
        <v>1</v>
      </c>
      <c r="S4" s="338"/>
      <c r="T4" s="339"/>
      <c r="U4" s="328"/>
      <c r="V4" s="329"/>
      <c r="W4" s="330"/>
      <c r="X4" s="328"/>
      <c r="Y4" s="329"/>
      <c r="Z4" s="333"/>
      <c r="AA4" s="9"/>
      <c r="AB4" s="125"/>
      <c r="AC4" s="41"/>
      <c r="AD4" s="126"/>
      <c r="AE4" s="42"/>
    </row>
    <row r="5" spans="2:45" ht="30" customHeight="1" thickBot="1">
      <c r="B5" s="127" t="str">
        <f>'[1]Utkání-výsledky'!N4</f>
        <v>Hukvaldy</v>
      </c>
      <c r="C5" s="323"/>
      <c r="D5" s="324"/>
      <c r="E5" s="324"/>
      <c r="F5" s="128">
        <f>'[1]Utkání-výsledky'!F14</f>
        <v>2</v>
      </c>
      <c r="G5" s="129" t="s">
        <v>4</v>
      </c>
      <c r="H5" s="130">
        <f>'[1]Utkání-výsledky'!H14</f>
        <v>1</v>
      </c>
      <c r="I5" s="131">
        <f>'[1]Utkání-výsledky'!H18</f>
        <v>0</v>
      </c>
      <c r="J5" s="129" t="s">
        <v>4</v>
      </c>
      <c r="K5" s="130">
        <f>'[1]Utkání-výsledky'!F18</f>
        <v>3</v>
      </c>
      <c r="L5" s="131">
        <f>'[1]Utkání-výsledky'!F23</f>
        <v>0</v>
      </c>
      <c r="M5" s="129" t="s">
        <v>4</v>
      </c>
      <c r="N5" s="130">
        <f>'[1]Utkání-výsledky'!H23</f>
        <v>3</v>
      </c>
      <c r="O5" s="131">
        <f>'[1]Utkání-výsledky'!H29</f>
        <v>0</v>
      </c>
      <c r="P5" s="129" t="s">
        <v>4</v>
      </c>
      <c r="Q5" s="130">
        <f>'[1]Utkání-výsledky'!F29</f>
        <v>3</v>
      </c>
      <c r="R5" s="130">
        <f>'[1]Utkání-výsledky'!F7</f>
        <v>0</v>
      </c>
      <c r="S5" s="130" t="s">
        <v>4</v>
      </c>
      <c r="T5" s="130">
        <f>'[1]Utkání-výsledky'!H7</f>
        <v>3</v>
      </c>
      <c r="U5" s="131"/>
      <c r="V5" s="129" t="s">
        <v>4</v>
      </c>
      <c r="W5" s="130"/>
      <c r="X5" s="131"/>
      <c r="Y5" s="129" t="s">
        <v>4</v>
      </c>
      <c r="Z5" s="130"/>
      <c r="AA5" s="132">
        <f>F4+I4+L4+O4+R4</f>
        <v>6</v>
      </c>
      <c r="AB5" s="20">
        <f>IF(AS5&gt;0,AP5," ")</f>
        <v>2</v>
      </c>
      <c r="AC5" s="21" t="s">
        <v>4</v>
      </c>
      <c r="AD5" s="22">
        <f aca="true" t="shared" si="0" ref="AD5:AD15">IF(AS5&gt;0,AR5," ")</f>
        <v>13</v>
      </c>
      <c r="AE5" s="133" t="s">
        <v>15</v>
      </c>
      <c r="AO5" s="23">
        <f>SUM(F4:Z4)</f>
        <v>6</v>
      </c>
      <c r="AP5" s="24">
        <f>SUM(F5,I5,L5,O5,R5,U5,X5)</f>
        <v>2</v>
      </c>
      <c r="AQ5" s="25" t="s">
        <v>4</v>
      </c>
      <c r="AR5" s="24">
        <f>SUM(H5,K5,N5,Q5,T5,W5,Z5)</f>
        <v>13</v>
      </c>
      <c r="AS5" s="24">
        <f>AP5+AR5</f>
        <v>15</v>
      </c>
    </row>
    <row r="6" spans="2:45" ht="12.75" customHeight="1">
      <c r="B6" s="134"/>
      <c r="C6" s="342">
        <f>'[1]Utkání-výsledky'!J14</f>
        <v>1</v>
      </c>
      <c r="D6" s="338"/>
      <c r="E6" s="339"/>
      <c r="F6" s="320" t="s">
        <v>65</v>
      </c>
      <c r="G6" s="321"/>
      <c r="H6" s="322"/>
      <c r="I6" s="337">
        <f>'[1]Utkání-výsledky'!I24</f>
        <v>2</v>
      </c>
      <c r="J6" s="338"/>
      <c r="K6" s="339"/>
      <c r="L6" s="337">
        <f>'[1]Utkání-výsledky'!J28</f>
        <v>1</v>
      </c>
      <c r="M6" s="338"/>
      <c r="N6" s="339"/>
      <c r="O6" s="337">
        <f>'[1]Utkání-výsledky'!I8</f>
        <v>1</v>
      </c>
      <c r="P6" s="338"/>
      <c r="Q6" s="339"/>
      <c r="R6" s="337">
        <f>'[1]Utkání-výsledky'!I17</f>
        <v>2</v>
      </c>
      <c r="S6" s="338"/>
      <c r="T6" s="339"/>
      <c r="U6" s="328"/>
      <c r="V6" s="329"/>
      <c r="W6" s="330"/>
      <c r="X6" s="328"/>
      <c r="Y6" s="329"/>
      <c r="Z6" s="333"/>
      <c r="AA6" s="135"/>
      <c r="AB6" s="10" t="str">
        <f>IF(AS6&gt;0,AO6," ")</f>
        <v> </v>
      </c>
      <c r="AC6" s="11" t="s">
        <v>4</v>
      </c>
      <c r="AD6" s="12" t="str">
        <f t="shared" si="0"/>
        <v> </v>
      </c>
      <c r="AE6" s="33"/>
      <c r="AO6" s="28"/>
      <c r="AP6" s="29"/>
      <c r="AQ6" s="30"/>
      <c r="AR6" s="30"/>
      <c r="AS6" s="29"/>
    </row>
    <row r="7" spans="2:45" ht="30" customHeight="1" thickBot="1">
      <c r="B7" s="127" t="str">
        <f>'[1]Utkání-výsledky'!N5</f>
        <v>Krmelín B</v>
      </c>
      <c r="C7" s="128">
        <f>H5</f>
        <v>1</v>
      </c>
      <c r="D7" s="129" t="s">
        <v>4</v>
      </c>
      <c r="E7" s="136">
        <f>F5</f>
        <v>2</v>
      </c>
      <c r="F7" s="323"/>
      <c r="G7" s="324" t="s">
        <v>6</v>
      </c>
      <c r="H7" s="325"/>
      <c r="I7" s="131">
        <f>'[1]Utkání-výsledky'!F24</f>
        <v>2</v>
      </c>
      <c r="J7" s="129" t="s">
        <v>4</v>
      </c>
      <c r="K7" s="130">
        <f>'[1]Utkání-výsledky'!H24</f>
        <v>1</v>
      </c>
      <c r="L7" s="131">
        <f>'[1]Utkání-výsledky'!H28</f>
        <v>1</v>
      </c>
      <c r="M7" s="129" t="s">
        <v>4</v>
      </c>
      <c r="N7" s="130">
        <f>'[1]Utkání-výsledky'!F28</f>
        <v>2</v>
      </c>
      <c r="O7" s="131">
        <f>'[1]Utkání-výsledky'!F8</f>
        <v>1</v>
      </c>
      <c r="P7" s="129" t="s">
        <v>4</v>
      </c>
      <c r="Q7" s="130">
        <f>'[1]Utkání-výsledky'!H8</f>
        <v>2</v>
      </c>
      <c r="R7" s="130">
        <f>'[1]Utkání-výsledky'!F17</f>
        <v>2</v>
      </c>
      <c r="S7" s="130" t="s">
        <v>4</v>
      </c>
      <c r="T7" s="130">
        <f>'[1]Utkání-výsledky'!H17</f>
        <v>1</v>
      </c>
      <c r="U7" s="131"/>
      <c r="V7" s="129" t="s">
        <v>4</v>
      </c>
      <c r="W7" s="130"/>
      <c r="X7" s="131"/>
      <c r="Y7" s="129" t="s">
        <v>4</v>
      </c>
      <c r="Z7" s="130"/>
      <c r="AA7" s="132">
        <f>C6+I6+L6+O6+R6</f>
        <v>7</v>
      </c>
      <c r="AB7" s="20">
        <f>IF(AS7&gt;0,AP7," ")</f>
        <v>7</v>
      </c>
      <c r="AC7" s="21" t="s">
        <v>4</v>
      </c>
      <c r="AD7" s="22">
        <f t="shared" si="0"/>
        <v>8</v>
      </c>
      <c r="AE7" s="133" t="s">
        <v>9</v>
      </c>
      <c r="AO7" s="23">
        <f>SUM(C6:C6)+SUM(I6:Z6)</f>
        <v>7</v>
      </c>
      <c r="AP7" s="24">
        <f>SUM(C7,I7,L7,O7,R7,U7,X7)</f>
        <v>7</v>
      </c>
      <c r="AQ7" s="25" t="s">
        <v>4</v>
      </c>
      <c r="AR7" s="24">
        <f>SUM(E7,K7,N7,Q7,T7,W7,Z7)</f>
        <v>8</v>
      </c>
      <c r="AS7" s="24">
        <f>AP7+AR7</f>
        <v>15</v>
      </c>
    </row>
    <row r="8" spans="2:45" ht="12" customHeight="1">
      <c r="B8" s="134"/>
      <c r="C8" s="337">
        <f>'[1]Utkání-výsledky'!I18</f>
        <v>2</v>
      </c>
      <c r="D8" s="338"/>
      <c r="E8" s="339"/>
      <c r="F8" s="335">
        <f>'[1]Utkání-výsledky'!J24</f>
        <v>1</v>
      </c>
      <c r="G8" s="335"/>
      <c r="H8" s="336"/>
      <c r="I8" s="320" t="s">
        <v>66</v>
      </c>
      <c r="J8" s="321"/>
      <c r="K8" s="322"/>
      <c r="L8" s="337">
        <f>'[1]Utkání-výsledky'!I9</f>
        <v>1</v>
      </c>
      <c r="M8" s="338"/>
      <c r="N8" s="339"/>
      <c r="O8" s="337">
        <f>'[1]Utkání-výsledky'!J13</f>
        <v>1</v>
      </c>
      <c r="P8" s="338"/>
      <c r="Q8" s="339"/>
      <c r="R8" s="337">
        <f>'[1]Utkání-výsledky'!I27</f>
        <v>1</v>
      </c>
      <c r="S8" s="338"/>
      <c r="T8" s="339"/>
      <c r="U8" s="328"/>
      <c r="V8" s="329"/>
      <c r="W8" s="330"/>
      <c r="X8" s="328"/>
      <c r="Y8" s="329"/>
      <c r="Z8" s="333"/>
      <c r="AA8" s="135"/>
      <c r="AB8" s="10" t="str">
        <f>IF(AS8&gt;0,AO8," ")</f>
        <v> </v>
      </c>
      <c r="AC8" s="11" t="s">
        <v>4</v>
      </c>
      <c r="AD8" s="12" t="str">
        <f t="shared" si="0"/>
        <v> </v>
      </c>
      <c r="AE8" s="33"/>
      <c r="AO8" s="28"/>
      <c r="AP8" s="29"/>
      <c r="AQ8" s="30"/>
      <c r="AR8" s="30"/>
      <c r="AS8" s="29"/>
    </row>
    <row r="9" spans="2:45" ht="30" customHeight="1" thickBot="1">
      <c r="B9" s="127" t="str">
        <f>'[1]Utkání-výsledky'!N6</f>
        <v>Baník Ostrava</v>
      </c>
      <c r="C9" s="128">
        <f>K5</f>
        <v>3</v>
      </c>
      <c r="D9" s="129" t="s">
        <v>4</v>
      </c>
      <c r="E9" s="136">
        <f>I5</f>
        <v>0</v>
      </c>
      <c r="F9" s="137">
        <f>K7</f>
        <v>1</v>
      </c>
      <c r="G9" s="129" t="s">
        <v>4</v>
      </c>
      <c r="H9" s="130">
        <f>I7</f>
        <v>2</v>
      </c>
      <c r="I9" s="323"/>
      <c r="J9" s="324" t="s">
        <v>8</v>
      </c>
      <c r="K9" s="325"/>
      <c r="L9" s="131">
        <f>'[1]Utkání-výsledky'!F9</f>
        <v>1</v>
      </c>
      <c r="M9" s="129" t="s">
        <v>4</v>
      </c>
      <c r="N9" s="130">
        <f>'[1]Utkání-výsledky'!H9</f>
        <v>2</v>
      </c>
      <c r="O9" s="131">
        <f>'[1]Utkání-výsledky'!H13</f>
        <v>0</v>
      </c>
      <c r="P9" s="129" t="s">
        <v>4</v>
      </c>
      <c r="Q9" s="130">
        <f>'[1]Utkání-výsledky'!F13</f>
        <v>3</v>
      </c>
      <c r="R9" s="131">
        <f>'[1]Utkání-výsledky'!F27</f>
        <v>1</v>
      </c>
      <c r="S9" s="129" t="s">
        <v>4</v>
      </c>
      <c r="T9" s="130">
        <f>'[1]Utkání-výsledky'!H27</f>
        <v>2</v>
      </c>
      <c r="U9" s="131"/>
      <c r="V9" s="129" t="s">
        <v>4</v>
      </c>
      <c r="W9" s="130"/>
      <c r="X9" s="131"/>
      <c r="Y9" s="129" t="s">
        <v>4</v>
      </c>
      <c r="Z9" s="130"/>
      <c r="AA9" s="132">
        <f>C8+F8+L8+O8+R8</f>
        <v>6</v>
      </c>
      <c r="AB9" s="20">
        <f>IF(AS9&gt;0,AP9," ")</f>
        <v>6</v>
      </c>
      <c r="AC9" s="21" t="s">
        <v>4</v>
      </c>
      <c r="AD9" s="22">
        <f t="shared" si="0"/>
        <v>9</v>
      </c>
      <c r="AE9" s="133" t="s">
        <v>13</v>
      </c>
      <c r="AO9" s="23">
        <f>SUM(C8:F8)+SUM(L8:Z8)</f>
        <v>6</v>
      </c>
      <c r="AP9" s="24">
        <f>SUM(F9,C9,L9,O9,R9,U9,X9)</f>
        <v>6</v>
      </c>
      <c r="AQ9" s="25" t="s">
        <v>4</v>
      </c>
      <c r="AR9" s="24">
        <f>SUM(H9,E9,N9,Q9,T9,W9,Z9)</f>
        <v>9</v>
      </c>
      <c r="AS9" s="24">
        <f>AP9+AR9</f>
        <v>15</v>
      </c>
    </row>
    <row r="10" spans="2:45" ht="12" customHeight="1">
      <c r="B10" s="134"/>
      <c r="C10" s="334">
        <f>'[1]Utkání-výsledky'!J23</f>
        <v>2</v>
      </c>
      <c r="D10" s="335"/>
      <c r="E10" s="335"/>
      <c r="F10" s="341">
        <f>'[1]Utkání-výsledky'!I28</f>
        <v>2</v>
      </c>
      <c r="G10" s="341"/>
      <c r="H10" s="341"/>
      <c r="I10" s="335">
        <f>'[1]Utkání-výsledky'!J9</f>
        <v>2</v>
      </c>
      <c r="J10" s="335"/>
      <c r="K10" s="336"/>
      <c r="L10" s="320" t="s">
        <v>67</v>
      </c>
      <c r="M10" s="321"/>
      <c r="N10" s="322"/>
      <c r="O10" s="337">
        <f>'[1]Utkání-výsledky'!I19</f>
        <v>1</v>
      </c>
      <c r="P10" s="338"/>
      <c r="Q10" s="339"/>
      <c r="R10" s="337">
        <f>'[1]Utkání-výsledky'!J12</f>
        <v>2</v>
      </c>
      <c r="S10" s="338"/>
      <c r="T10" s="339"/>
      <c r="U10" s="328"/>
      <c r="V10" s="329"/>
      <c r="W10" s="330"/>
      <c r="X10" s="328"/>
      <c r="Y10" s="329"/>
      <c r="Z10" s="333"/>
      <c r="AA10" s="135"/>
      <c r="AB10" s="10" t="str">
        <f>IF(AS10&gt;0,AO10," ")</f>
        <v> </v>
      </c>
      <c r="AC10" s="11" t="s">
        <v>4</v>
      </c>
      <c r="AD10" s="12" t="str">
        <f t="shared" si="0"/>
        <v> </v>
      </c>
      <c r="AE10" s="33"/>
      <c r="AO10" s="28"/>
      <c r="AP10" s="29"/>
      <c r="AQ10" s="30"/>
      <c r="AR10" s="30"/>
      <c r="AS10" s="29"/>
    </row>
    <row r="11" spans="2:45" ht="30" customHeight="1" thickBot="1">
      <c r="B11" s="182" t="str">
        <f>'[1]Utkání-výsledky'!N7</f>
        <v>Proskovice</v>
      </c>
      <c r="C11" s="139">
        <f>N5</f>
        <v>3</v>
      </c>
      <c r="D11" s="140" t="s">
        <v>4</v>
      </c>
      <c r="E11" s="141">
        <f>L5</f>
        <v>0</v>
      </c>
      <c r="F11" s="139">
        <f>N7</f>
        <v>2</v>
      </c>
      <c r="G11" s="140" t="s">
        <v>4</v>
      </c>
      <c r="H11" s="141">
        <f>L7</f>
        <v>1</v>
      </c>
      <c r="I11" s="139">
        <f>N9</f>
        <v>2</v>
      </c>
      <c r="J11" s="140" t="s">
        <v>4</v>
      </c>
      <c r="K11" s="141">
        <f>L9</f>
        <v>1</v>
      </c>
      <c r="L11" s="323"/>
      <c r="M11" s="324" t="s">
        <v>10</v>
      </c>
      <c r="N11" s="325"/>
      <c r="O11" s="128">
        <f>'[1]Utkání-výsledky'!F19</f>
        <v>1</v>
      </c>
      <c r="P11" s="129" t="s">
        <v>4</v>
      </c>
      <c r="Q11" s="130">
        <f>'[1]Utkání-výsledky'!H19</f>
        <v>2</v>
      </c>
      <c r="R11" s="131">
        <f>'[1]Utkání-výsledky'!H12</f>
        <v>2</v>
      </c>
      <c r="S11" s="129" t="s">
        <v>4</v>
      </c>
      <c r="T11" s="130">
        <f>'[1]Utkání-výsledky'!F12</f>
        <v>0</v>
      </c>
      <c r="U11" s="142"/>
      <c r="V11" s="129" t="s">
        <v>4</v>
      </c>
      <c r="W11" s="136"/>
      <c r="X11" s="142"/>
      <c r="Y11" s="129" t="s">
        <v>4</v>
      </c>
      <c r="Z11" s="136"/>
      <c r="AA11" s="132">
        <f>SUM(C10:I10)+SUM(O10:Z10)</f>
        <v>9</v>
      </c>
      <c r="AB11" s="20">
        <f>IF(AS11&gt;0,AP11," ")</f>
        <v>10</v>
      </c>
      <c r="AC11" s="21" t="s">
        <v>4</v>
      </c>
      <c r="AD11" s="22">
        <f t="shared" si="0"/>
        <v>4</v>
      </c>
      <c r="AE11" s="133" t="s">
        <v>12</v>
      </c>
      <c r="AO11" s="23">
        <f>SUM(C10:I10)+SUM(O10:Z10)</f>
        <v>9</v>
      </c>
      <c r="AP11" s="24">
        <f>SUM(F11,I11,C11,O11,R11,U11,X11)</f>
        <v>10</v>
      </c>
      <c r="AQ11" s="25" t="s">
        <v>4</v>
      </c>
      <c r="AR11" s="24">
        <f>SUM(H11,K11,E11,Q11,T11,W11,Z11)</f>
        <v>4</v>
      </c>
      <c r="AS11" s="24">
        <f>AP11+AR11</f>
        <v>14</v>
      </c>
    </row>
    <row r="12" spans="2:45" ht="12" customHeight="1">
      <c r="B12" s="134"/>
      <c r="C12" s="340">
        <f>'[1]Utkání-výsledky'!I29</f>
        <v>2</v>
      </c>
      <c r="D12" s="341"/>
      <c r="E12" s="341"/>
      <c r="F12" s="341">
        <f>'[1]Utkání-výsledky'!J8</f>
        <v>2</v>
      </c>
      <c r="G12" s="341"/>
      <c r="H12" s="341"/>
      <c r="I12" s="335">
        <f>'[1]Utkání-výsledky'!I13</f>
        <v>2</v>
      </c>
      <c r="J12" s="335"/>
      <c r="K12" s="335"/>
      <c r="L12" s="335">
        <f>'[1]Utkání-výsledky'!J19</f>
        <v>2</v>
      </c>
      <c r="M12" s="335"/>
      <c r="N12" s="336"/>
      <c r="O12" s="320"/>
      <c r="P12" s="321"/>
      <c r="Q12" s="322"/>
      <c r="R12" s="337">
        <f>'[1]Utkání-výsledky'!J22</f>
        <v>1</v>
      </c>
      <c r="S12" s="338"/>
      <c r="T12" s="339"/>
      <c r="U12" s="328"/>
      <c r="V12" s="329"/>
      <c r="W12" s="330"/>
      <c r="X12" s="328"/>
      <c r="Y12" s="329"/>
      <c r="Z12" s="333"/>
      <c r="AA12" s="135"/>
      <c r="AB12" s="10" t="str">
        <f>IF(AS12&gt;0,AO12," ")</f>
        <v> </v>
      </c>
      <c r="AC12" s="11" t="s">
        <v>4</v>
      </c>
      <c r="AD12" s="12" t="str">
        <f t="shared" si="0"/>
        <v> </v>
      </c>
      <c r="AE12" s="33"/>
      <c r="AO12" s="28"/>
      <c r="AP12" s="29"/>
      <c r="AQ12" s="30"/>
      <c r="AR12" s="30"/>
      <c r="AS12" s="29"/>
    </row>
    <row r="13" spans="2:45" ht="30" customHeight="1" thickBot="1">
      <c r="B13" s="138" t="str">
        <f>'[1]Utkání-výsledky'!N8</f>
        <v>Krmelín A</v>
      </c>
      <c r="C13" s="139">
        <f>Q5</f>
        <v>3</v>
      </c>
      <c r="D13" s="140" t="s">
        <v>4</v>
      </c>
      <c r="E13" s="141">
        <f>O5</f>
        <v>0</v>
      </c>
      <c r="F13" s="139">
        <f>Q7</f>
        <v>2</v>
      </c>
      <c r="G13" s="140" t="s">
        <v>4</v>
      </c>
      <c r="H13" s="141">
        <f>O7</f>
        <v>1</v>
      </c>
      <c r="I13" s="139">
        <f>Q9</f>
        <v>3</v>
      </c>
      <c r="J13" s="140" t="s">
        <v>4</v>
      </c>
      <c r="K13" s="141">
        <f>O9</f>
        <v>0</v>
      </c>
      <c r="L13" s="140">
        <f>Q11</f>
        <v>2</v>
      </c>
      <c r="M13" s="140" t="s">
        <v>4</v>
      </c>
      <c r="N13" s="144">
        <f>O11</f>
        <v>1</v>
      </c>
      <c r="O13" s="323"/>
      <c r="P13" s="324"/>
      <c r="Q13" s="325"/>
      <c r="R13" s="128">
        <f>'[1]Utkání-výsledky'!H22</f>
        <v>0</v>
      </c>
      <c r="S13" s="129" t="s">
        <v>4</v>
      </c>
      <c r="T13" s="130">
        <f>'[1]Utkání-výsledky'!F22</f>
        <v>3</v>
      </c>
      <c r="U13" s="142"/>
      <c r="V13" s="129" t="s">
        <v>4</v>
      </c>
      <c r="W13" s="136"/>
      <c r="X13" s="142"/>
      <c r="Y13" s="129" t="s">
        <v>4</v>
      </c>
      <c r="Z13" s="136"/>
      <c r="AA13" s="132">
        <f>C12+F12+I12+L12+R12</f>
        <v>9</v>
      </c>
      <c r="AB13" s="20">
        <f>IF(AS13&gt;0,AP13," ")</f>
        <v>10</v>
      </c>
      <c r="AC13" s="21" t="s">
        <v>4</v>
      </c>
      <c r="AD13" s="22">
        <f t="shared" si="0"/>
        <v>5</v>
      </c>
      <c r="AE13" s="143" t="s">
        <v>7</v>
      </c>
      <c r="AO13" s="23">
        <f>SUM(C12:L12)+SUM(R12:Z12)</f>
        <v>9</v>
      </c>
      <c r="AP13" s="24">
        <f>SUM(F13,I13,L13,C13,R13,U13,X13)</f>
        <v>10</v>
      </c>
      <c r="AQ13" s="25" t="s">
        <v>4</v>
      </c>
      <c r="AR13" s="24">
        <f>SUM(H13,K13,N13,E13,T13,W13,Z13)</f>
        <v>5</v>
      </c>
      <c r="AS13" s="24">
        <f>AP13+AR13</f>
        <v>15</v>
      </c>
    </row>
    <row r="14" spans="2:45" ht="12" customHeight="1">
      <c r="B14" s="134"/>
      <c r="C14" s="334">
        <f>'[1]Utkání-výsledky'!J7</f>
        <v>2</v>
      </c>
      <c r="D14" s="335"/>
      <c r="E14" s="335"/>
      <c r="F14" s="335">
        <f>'[1]Utkání-výsledky'!J17</f>
        <v>1</v>
      </c>
      <c r="G14" s="335"/>
      <c r="H14" s="335"/>
      <c r="I14" s="335">
        <f>'[1]Utkání-výsledky'!J27</f>
        <v>2</v>
      </c>
      <c r="J14" s="335"/>
      <c r="K14" s="335"/>
      <c r="L14" s="335">
        <f>'[1]Utkání-výsledky'!I12</f>
        <v>1</v>
      </c>
      <c r="M14" s="335"/>
      <c r="N14" s="335"/>
      <c r="O14" s="335">
        <f>'[1]Utkání-výsledky'!I22</f>
        <v>2</v>
      </c>
      <c r="P14" s="335"/>
      <c r="Q14" s="336"/>
      <c r="R14" s="320">
        <v>2016</v>
      </c>
      <c r="S14" s="321"/>
      <c r="T14" s="322"/>
      <c r="U14" s="328"/>
      <c r="V14" s="329"/>
      <c r="W14" s="330"/>
      <c r="X14" s="328"/>
      <c r="Y14" s="329"/>
      <c r="Z14" s="333"/>
      <c r="AA14" s="135"/>
      <c r="AB14" s="10" t="str">
        <f>IF(AS14&gt;0,AO14," ")</f>
        <v> </v>
      </c>
      <c r="AC14" s="11" t="s">
        <v>4</v>
      </c>
      <c r="AD14" s="12" t="str">
        <f t="shared" si="0"/>
        <v> </v>
      </c>
      <c r="AE14" s="33"/>
      <c r="AO14" s="28"/>
      <c r="AP14" s="29"/>
      <c r="AQ14" s="30"/>
      <c r="AR14" s="30"/>
      <c r="AS14" s="29"/>
    </row>
    <row r="15" spans="2:45" ht="30" customHeight="1" thickBot="1">
      <c r="B15" s="145" t="str">
        <f>'[1]Utkání-výsledky'!N9</f>
        <v>Výškovice  </v>
      </c>
      <c r="C15" s="139">
        <f>T5</f>
        <v>3</v>
      </c>
      <c r="D15" s="140" t="s">
        <v>4</v>
      </c>
      <c r="E15" s="141">
        <f>R5</f>
        <v>0</v>
      </c>
      <c r="F15" s="139">
        <f>T7</f>
        <v>1</v>
      </c>
      <c r="G15" s="140" t="s">
        <v>4</v>
      </c>
      <c r="H15" s="141">
        <f>R7</f>
        <v>2</v>
      </c>
      <c r="I15" s="139">
        <f>T9</f>
        <v>2</v>
      </c>
      <c r="J15" s="140" t="s">
        <v>4</v>
      </c>
      <c r="K15" s="141">
        <f>R9</f>
        <v>1</v>
      </c>
      <c r="L15" s="139">
        <f>T11</f>
        <v>0</v>
      </c>
      <c r="M15" s="140" t="s">
        <v>4</v>
      </c>
      <c r="N15" s="141">
        <f>R11</f>
        <v>2</v>
      </c>
      <c r="O15" s="140">
        <f>T13</f>
        <v>3</v>
      </c>
      <c r="P15" s="140" t="s">
        <v>4</v>
      </c>
      <c r="Q15" s="144">
        <f>R13</f>
        <v>0</v>
      </c>
      <c r="R15" s="323"/>
      <c r="S15" s="324">
        <v>2</v>
      </c>
      <c r="T15" s="325"/>
      <c r="U15" s="146"/>
      <c r="V15" s="129" t="s">
        <v>4</v>
      </c>
      <c r="W15" s="136"/>
      <c r="X15" s="142"/>
      <c r="Y15" s="129" t="s">
        <v>4</v>
      </c>
      <c r="Z15" s="136"/>
      <c r="AA15" s="132">
        <f>C14+F14+I14+L14+O14</f>
        <v>8</v>
      </c>
      <c r="AB15" s="20">
        <f>IF(AS15&gt;0,AP15," ")</f>
        <v>9</v>
      </c>
      <c r="AC15" s="21" t="s">
        <v>4</v>
      </c>
      <c r="AD15" s="22">
        <f t="shared" si="0"/>
        <v>5</v>
      </c>
      <c r="AE15" s="133" t="s">
        <v>14</v>
      </c>
      <c r="AO15" s="23">
        <f>SUM(C14:O14)+SUM(U14:Z14)</f>
        <v>8</v>
      </c>
      <c r="AP15" s="24">
        <f>SUM(F15,I15,L15,O15,C15,U15,X15)</f>
        <v>9</v>
      </c>
      <c r="AQ15" s="25" t="s">
        <v>4</v>
      </c>
      <c r="AR15" s="24">
        <f>SUM(H15,K15,N15,Q15,E15,W15,Z15)</f>
        <v>5</v>
      </c>
      <c r="AS15" s="24">
        <f>AP15+AR15</f>
        <v>14</v>
      </c>
    </row>
    <row r="16" spans="2:31" ht="9.75" customHeight="1" hidden="1">
      <c r="B16" s="134"/>
      <c r="C16" s="326"/>
      <c r="D16" s="327"/>
      <c r="E16" s="327"/>
      <c r="F16" s="327"/>
      <c r="G16" s="327"/>
      <c r="H16" s="327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2"/>
      <c r="U16" s="320"/>
      <c r="V16" s="321"/>
      <c r="W16" s="322"/>
      <c r="X16" s="328"/>
      <c r="Y16" s="329"/>
      <c r="Z16" s="333"/>
      <c r="AA16" s="135"/>
      <c r="AB16" s="147"/>
      <c r="AC16" s="41"/>
      <c r="AD16" s="126"/>
      <c r="AE16" s="13"/>
    </row>
    <row r="17" spans="2:31" ht="30" customHeight="1" hidden="1" thickBot="1">
      <c r="B17" s="127">
        <f>'[1]Utkání-výsledky'!N10</f>
        <v>0</v>
      </c>
      <c r="C17" s="148"/>
      <c r="D17" s="140" t="s">
        <v>4</v>
      </c>
      <c r="E17" s="149"/>
      <c r="F17" s="150"/>
      <c r="G17" s="140" t="s">
        <v>4</v>
      </c>
      <c r="H17" s="149"/>
      <c r="I17" s="150"/>
      <c r="J17" s="140" t="s">
        <v>4</v>
      </c>
      <c r="K17" s="149"/>
      <c r="L17" s="150"/>
      <c r="M17" s="140" t="s">
        <v>4</v>
      </c>
      <c r="N17" s="149"/>
      <c r="O17" s="150"/>
      <c r="P17" s="140" t="s">
        <v>4</v>
      </c>
      <c r="Q17" s="149"/>
      <c r="R17" s="140"/>
      <c r="S17" s="140" t="s">
        <v>4</v>
      </c>
      <c r="T17" s="151"/>
      <c r="U17" s="323"/>
      <c r="V17" s="324"/>
      <c r="W17" s="325"/>
      <c r="X17" s="146"/>
      <c r="Y17" s="129" t="s">
        <v>4</v>
      </c>
      <c r="Z17" s="136"/>
      <c r="AA17" s="132">
        <f>SUM(C16:R16)+SUM(X16:Z16)</f>
        <v>0</v>
      </c>
      <c r="AB17" s="152">
        <f>C17+F17+I17+L17+O17+R17+X17</f>
        <v>0</v>
      </c>
      <c r="AC17" s="153" t="s">
        <v>4</v>
      </c>
      <c r="AD17" s="154">
        <f>E17+H17+K17+N17+Q17+T17+Z17</f>
        <v>0</v>
      </c>
      <c r="AE17" s="155"/>
    </row>
    <row r="18" spans="2:31" ht="9.75" customHeight="1" hidden="1">
      <c r="B18" s="134"/>
      <c r="C18" s="326"/>
      <c r="D18" s="327"/>
      <c r="E18" s="327"/>
      <c r="F18" s="327"/>
      <c r="G18" s="327"/>
      <c r="H18" s="327"/>
      <c r="I18" s="328"/>
      <c r="J18" s="329"/>
      <c r="K18" s="330"/>
      <c r="L18" s="328"/>
      <c r="M18" s="329"/>
      <c r="N18" s="330"/>
      <c r="O18" s="328"/>
      <c r="P18" s="329"/>
      <c r="Q18" s="330"/>
      <c r="R18" s="331"/>
      <c r="S18" s="331"/>
      <c r="T18" s="331"/>
      <c r="U18" s="331"/>
      <c r="V18" s="331"/>
      <c r="W18" s="332"/>
      <c r="X18" s="320"/>
      <c r="Y18" s="321"/>
      <c r="Z18" s="322"/>
      <c r="AA18" s="135"/>
      <c r="AB18" s="147"/>
      <c r="AC18" s="41"/>
      <c r="AD18" s="126"/>
      <c r="AE18" s="13"/>
    </row>
    <row r="19" spans="2:31" ht="30" customHeight="1" hidden="1" thickBot="1">
      <c r="B19" s="127">
        <f>'[1]Utkání-výsledky'!N11</f>
        <v>0</v>
      </c>
      <c r="C19" s="140"/>
      <c r="D19" s="140" t="s">
        <v>4</v>
      </c>
      <c r="E19" s="144"/>
      <c r="F19" s="140"/>
      <c r="G19" s="140" t="s">
        <v>4</v>
      </c>
      <c r="H19" s="144"/>
      <c r="I19" s="140"/>
      <c r="J19" s="140" t="s">
        <v>4</v>
      </c>
      <c r="K19" s="144"/>
      <c r="L19" s="140"/>
      <c r="M19" s="140" t="s">
        <v>4</v>
      </c>
      <c r="N19" s="144"/>
      <c r="O19" s="140"/>
      <c r="P19" s="140" t="s">
        <v>4</v>
      </c>
      <c r="Q19" s="144"/>
      <c r="R19" s="140"/>
      <c r="S19" s="140" t="s">
        <v>4</v>
      </c>
      <c r="T19" s="144"/>
      <c r="U19" s="140"/>
      <c r="V19" s="140" t="s">
        <v>4</v>
      </c>
      <c r="W19" s="144"/>
      <c r="X19" s="323"/>
      <c r="Y19" s="324"/>
      <c r="Z19" s="325"/>
      <c r="AA19" s="132">
        <f>SUM(C18:U18)</f>
        <v>0</v>
      </c>
      <c r="AB19" s="152">
        <f>C19+F19+I19+L19+O19+R19+U19</f>
        <v>0</v>
      </c>
      <c r="AC19" s="153" t="s">
        <v>4</v>
      </c>
      <c r="AD19" s="154">
        <f>E19+H19+K19+N19+Q19+T19+W19</f>
        <v>0</v>
      </c>
      <c r="AE19" s="155"/>
    </row>
    <row r="21" spans="2:4" ht="15">
      <c r="B21" s="156" t="s">
        <v>68</v>
      </c>
      <c r="C21" s="156" t="s">
        <v>93</v>
      </c>
      <c r="D21" s="156"/>
    </row>
    <row r="22" spans="2:4" ht="15">
      <c r="B22" s="157"/>
      <c r="C22" s="157"/>
      <c r="D22" s="156"/>
    </row>
  </sheetData>
  <sheetProtection selectLockedCells="1" selectUnlockedCells="1"/>
  <mergeCells count="73">
    <mergeCell ref="R3:T3"/>
    <mergeCell ref="U3:W3"/>
    <mergeCell ref="X3:Z3"/>
    <mergeCell ref="C3:E3"/>
    <mergeCell ref="F3:H3"/>
    <mergeCell ref="I3:K3"/>
    <mergeCell ref="L3:N3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O3:Q3"/>
    <mergeCell ref="O6:Q6"/>
    <mergeCell ref="R6:T6"/>
    <mergeCell ref="U6:W6"/>
    <mergeCell ref="X6:Z6"/>
    <mergeCell ref="C6:E6"/>
    <mergeCell ref="F6:H7"/>
    <mergeCell ref="I6:K6"/>
    <mergeCell ref="L6:N6"/>
    <mergeCell ref="O8:Q8"/>
    <mergeCell ref="R8:T8"/>
    <mergeCell ref="U8:W8"/>
    <mergeCell ref="X8:Z8"/>
    <mergeCell ref="C8:E8"/>
    <mergeCell ref="F8:H8"/>
    <mergeCell ref="I8:K9"/>
    <mergeCell ref="L8:N8"/>
    <mergeCell ref="C10:E10"/>
    <mergeCell ref="F10:H10"/>
    <mergeCell ref="I10:K10"/>
    <mergeCell ref="L10:N11"/>
    <mergeCell ref="C12:E12"/>
    <mergeCell ref="F12:H12"/>
    <mergeCell ref="I12:K12"/>
    <mergeCell ref="L12:N12"/>
    <mergeCell ref="U10:W10"/>
    <mergeCell ref="X10:Z10"/>
    <mergeCell ref="O12:Q13"/>
    <mergeCell ref="R12:T12"/>
    <mergeCell ref="U12:W12"/>
    <mergeCell ref="X12:Z12"/>
    <mergeCell ref="O10:Q10"/>
    <mergeCell ref="R10:T10"/>
    <mergeCell ref="O14:Q14"/>
    <mergeCell ref="R14:T15"/>
    <mergeCell ref="U14:W14"/>
    <mergeCell ref="X14:Z14"/>
    <mergeCell ref="C14:E14"/>
    <mergeCell ref="F14:H14"/>
    <mergeCell ref="I14:K14"/>
    <mergeCell ref="L14:N14"/>
    <mergeCell ref="O16:Q16"/>
    <mergeCell ref="R16:T16"/>
    <mergeCell ref="U16:W17"/>
    <mergeCell ref="X16:Z16"/>
    <mergeCell ref="C16:E16"/>
    <mergeCell ref="F16:H16"/>
    <mergeCell ref="I16:K16"/>
    <mergeCell ref="L16:N16"/>
    <mergeCell ref="X18:Z19"/>
    <mergeCell ref="C18:E18"/>
    <mergeCell ref="F18:H18"/>
    <mergeCell ref="I18:K18"/>
    <mergeCell ref="L18:N18"/>
    <mergeCell ref="U18:W18"/>
    <mergeCell ref="O18:Q18"/>
    <mergeCell ref="R18:T18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  <rowBreaks count="1" manualBreakCount="1">
    <brk id="19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J28"/>
  <sheetViews>
    <sheetView zoomScalePageLayoutView="0" workbookViewId="0" topLeftCell="A1">
      <selection activeCell="R13" sqref="R13"/>
    </sheetView>
  </sheetViews>
  <sheetFormatPr defaultColWidth="10.421875" defaultRowHeight="12.75"/>
  <cols>
    <col min="1" max="1" width="2.57421875" style="1" customWidth="1"/>
    <col min="2" max="2" width="19.42187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1" width="5.421875" style="1" customWidth="1"/>
    <col min="22" max="22" width="2.00390625" style="1" customWidth="1"/>
    <col min="23" max="24" width="5.421875" style="1" customWidth="1"/>
    <col min="25" max="25" width="2.00390625" style="1" customWidth="1"/>
    <col min="26" max="26" width="5.421875" style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1.851562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7:28" ht="23.25">
      <c r="G1" s="2" t="s">
        <v>105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W1" s="348">
        <f>'[3]Rozlosování-přehled'!L1</f>
        <v>2016</v>
      </c>
      <c r="X1" s="349"/>
      <c r="Y1" s="3"/>
      <c r="Z1" s="3"/>
      <c r="AA1" s="3"/>
      <c r="AB1" s="3"/>
    </row>
    <row r="2" ht="13.5" thickBot="1"/>
    <row r="3" spans="2:58" ht="96.75" customHeight="1" thickBot="1">
      <c r="B3" s="5"/>
      <c r="C3" s="347" t="str">
        <f>B5</f>
        <v>Brušperk B</v>
      </c>
      <c r="D3" s="344"/>
      <c r="E3" s="345"/>
      <c r="F3" s="343" t="str">
        <f>B7</f>
        <v>Proskovice A</v>
      </c>
      <c r="G3" s="344"/>
      <c r="H3" s="345"/>
      <c r="I3" s="343" t="str">
        <f>B9</f>
        <v>Hrabová</v>
      </c>
      <c r="J3" s="344"/>
      <c r="K3" s="345"/>
      <c r="L3" s="343" t="str">
        <f>B11</f>
        <v>Krmelín A</v>
      </c>
      <c r="M3" s="344"/>
      <c r="N3" s="345"/>
      <c r="O3" s="343" t="str">
        <f>B13</f>
        <v>Brušperk A</v>
      </c>
      <c r="P3" s="344"/>
      <c r="Q3" s="345"/>
      <c r="R3" s="343" t="str">
        <f>B15</f>
        <v>Stará Bělá  </v>
      </c>
      <c r="S3" s="344"/>
      <c r="T3" s="345"/>
      <c r="U3" s="343" t="str">
        <f>B17</f>
        <v>Výškovice  </v>
      </c>
      <c r="V3" s="344"/>
      <c r="W3" s="345"/>
      <c r="X3" s="343" t="str">
        <f>B19</f>
        <v>VC Mexico A</v>
      </c>
      <c r="Y3" s="344"/>
      <c r="Z3" s="346"/>
      <c r="AA3" s="6" t="s">
        <v>0</v>
      </c>
      <c r="AB3" s="343" t="s">
        <v>1</v>
      </c>
      <c r="AC3" s="344"/>
      <c r="AD3" s="345"/>
      <c r="AE3" s="7" t="s">
        <v>2</v>
      </c>
      <c r="AG3" s="199" t="s">
        <v>3</v>
      </c>
      <c r="AH3" s="199"/>
      <c r="AI3" s="199"/>
      <c r="AJ3" s="199"/>
      <c r="AK3" s="200" t="s">
        <v>106</v>
      </c>
      <c r="AL3" s="199"/>
      <c r="AN3" s="201"/>
      <c r="BF3" s="1" t="s">
        <v>3</v>
      </c>
    </row>
    <row r="4" spans="2:40" ht="9.75" customHeight="1">
      <c r="B4" s="8"/>
      <c r="C4" s="320" t="s">
        <v>107</v>
      </c>
      <c r="D4" s="321"/>
      <c r="E4" s="322"/>
      <c r="F4" s="359">
        <f>'[3]Utkání-výsledky'!I15</f>
        <v>1</v>
      </c>
      <c r="G4" s="351"/>
      <c r="H4" s="360"/>
      <c r="I4" s="350">
        <f>'[3]Utkání-výsledky'!J18</f>
        <v>1</v>
      </c>
      <c r="J4" s="351"/>
      <c r="K4" s="360"/>
      <c r="L4" s="350">
        <f>'[3]Utkání-výsledky'!I24</f>
        <v>2</v>
      </c>
      <c r="M4" s="351"/>
      <c r="N4" s="360"/>
      <c r="O4" s="350">
        <f>'[3]Utkání-výsledky'!J29</f>
        <v>2</v>
      </c>
      <c r="P4" s="351"/>
      <c r="Q4" s="360"/>
      <c r="R4" s="350">
        <f>'[3]Utkání-výsledky'!I33</f>
        <v>1</v>
      </c>
      <c r="S4" s="351"/>
      <c r="T4" s="360"/>
      <c r="U4" s="350">
        <f>'[3]Utkání-výsledky'!J40</f>
        <v>1</v>
      </c>
      <c r="V4" s="351"/>
      <c r="W4" s="360"/>
      <c r="X4" s="350">
        <f>'[3]Utkání-výsledky'!I7</f>
        <v>2</v>
      </c>
      <c r="Y4" s="351"/>
      <c r="Z4" s="352"/>
      <c r="AA4" s="9"/>
      <c r="AB4" s="10" t="str">
        <f>IF(BJ4&gt;0,BF4," ")</f>
        <v> </v>
      </c>
      <c r="AC4" s="11" t="s">
        <v>4</v>
      </c>
      <c r="AD4" s="12" t="str">
        <f>IF(BJ4&gt;0,BI4," ")</f>
        <v> </v>
      </c>
      <c r="AE4" s="13"/>
      <c r="AG4" s="199"/>
      <c r="AH4" s="199"/>
      <c r="AI4" s="199"/>
      <c r="AJ4" s="199"/>
      <c r="AK4" s="199"/>
      <c r="AL4" s="199"/>
      <c r="AN4" s="201"/>
    </row>
    <row r="5" spans="2:62" ht="30" customHeight="1" thickBot="1">
      <c r="B5" s="34" t="str">
        <f>'[3]Utkání-výsledky'!N4</f>
        <v>Brušperk B</v>
      </c>
      <c r="C5" s="323"/>
      <c r="D5" s="324"/>
      <c r="E5" s="324"/>
      <c r="F5" s="15">
        <f>'[3]Utkání-výsledky'!F15</f>
        <v>1</v>
      </c>
      <c r="G5" s="16" t="s">
        <v>4</v>
      </c>
      <c r="H5" s="17">
        <f>'[3]Utkání-výsledky'!H15</f>
        <v>2</v>
      </c>
      <c r="I5" s="202">
        <f>'[3]Utkání-výsledky'!H18</f>
        <v>1</v>
      </c>
      <c r="J5" s="203" t="s">
        <v>4</v>
      </c>
      <c r="K5" s="204">
        <f>'[3]Utkání-výsledky'!F18</f>
        <v>2</v>
      </c>
      <c r="L5" s="18">
        <f>'[3]Utkání-výsledky'!F24</f>
        <v>3</v>
      </c>
      <c r="M5" s="16" t="s">
        <v>4</v>
      </c>
      <c r="N5" s="17">
        <f>'[3]Utkání-výsledky'!H24</f>
        <v>0</v>
      </c>
      <c r="O5" s="18">
        <f>'[3]Utkání-výsledky'!H29</f>
        <v>3</v>
      </c>
      <c r="P5" s="16" t="s">
        <v>4</v>
      </c>
      <c r="Q5" s="17">
        <f>'[3]Utkání-výsledky'!F29</f>
        <v>0</v>
      </c>
      <c r="R5" s="202">
        <f>'[3]Utkání-výsledky'!F33</f>
        <v>0</v>
      </c>
      <c r="S5" s="203" t="s">
        <v>4</v>
      </c>
      <c r="T5" s="204">
        <f>'[3]Utkání-výsledky'!H33</f>
        <v>3</v>
      </c>
      <c r="U5" s="18">
        <f>'[3]Utkání-výsledky'!H40</f>
        <v>1</v>
      </c>
      <c r="V5" s="16" t="s">
        <v>4</v>
      </c>
      <c r="W5" s="17">
        <f>'[3]Utkání-výsledky'!F40</f>
        <v>2</v>
      </c>
      <c r="X5" s="18">
        <f>'[3]Utkání-výsledky'!F7</f>
        <v>3</v>
      </c>
      <c r="Y5" s="16" t="s">
        <v>4</v>
      </c>
      <c r="Z5" s="17">
        <f>'[3]Utkání-výsledky'!H7</f>
        <v>0</v>
      </c>
      <c r="AA5" s="19">
        <f aca="true" t="shared" si="0" ref="AA5:AA19">IF(BJ5&gt;0,BF5," ")</f>
        <v>10</v>
      </c>
      <c r="AB5" s="20">
        <f>IF(BJ5&gt;0,BG5," ")</f>
        <v>12</v>
      </c>
      <c r="AC5" s="21" t="s">
        <v>4</v>
      </c>
      <c r="AD5" s="22">
        <f aca="true" t="shared" si="1" ref="AD5:AD19">IF(BJ5&gt;0,BI5," ")</f>
        <v>9</v>
      </c>
      <c r="AE5" s="108" t="s">
        <v>5</v>
      </c>
      <c r="AF5" s="205"/>
      <c r="AG5" s="199">
        <v>2</v>
      </c>
      <c r="AH5" s="199"/>
      <c r="AI5" s="199"/>
      <c r="AJ5" s="199">
        <v>1</v>
      </c>
      <c r="AK5" s="199"/>
      <c r="AL5" s="199">
        <v>5</v>
      </c>
      <c r="AN5" s="201"/>
      <c r="BF5" s="23">
        <f>SUM(F4:Z4)</f>
        <v>10</v>
      </c>
      <c r="BG5" s="24">
        <f>SUM(F5,I5,L5,O5,R5,U5,X5)</f>
        <v>12</v>
      </c>
      <c r="BH5" s="25" t="s">
        <v>4</v>
      </c>
      <c r="BI5" s="24">
        <f>SUM(H5,K5,N5,Q5,T5,W5,Z5)</f>
        <v>9</v>
      </c>
      <c r="BJ5" s="24">
        <f>BG5+BI5</f>
        <v>21</v>
      </c>
    </row>
    <row r="6" spans="2:62" ht="9.75" customHeight="1">
      <c r="B6" s="206"/>
      <c r="C6" s="359">
        <f>'[3]Utkání-výsledky'!J15</f>
        <v>2</v>
      </c>
      <c r="D6" s="351"/>
      <c r="E6" s="360"/>
      <c r="F6" s="320" t="s">
        <v>6</v>
      </c>
      <c r="G6" s="321"/>
      <c r="H6" s="322"/>
      <c r="I6" s="350">
        <f>'[3]Utkání-výsledky'!I25</f>
        <v>2</v>
      </c>
      <c r="J6" s="351"/>
      <c r="K6" s="360"/>
      <c r="L6" s="350">
        <f>'[3]Utkání-výsledky'!J28</f>
        <v>1</v>
      </c>
      <c r="M6" s="351"/>
      <c r="N6" s="360"/>
      <c r="O6" s="350">
        <f>'[3]Utkání-výsledky'!I34</f>
        <v>2</v>
      </c>
      <c r="P6" s="351"/>
      <c r="Q6" s="360"/>
      <c r="R6" s="350">
        <f>'[3]Utkání-výsledky'!J39</f>
        <v>2</v>
      </c>
      <c r="S6" s="351"/>
      <c r="T6" s="360"/>
      <c r="U6" s="350">
        <f>'[3]Utkání-výsledky'!I8</f>
        <v>1</v>
      </c>
      <c r="V6" s="351"/>
      <c r="W6" s="360"/>
      <c r="X6" s="350">
        <f>'[3]Utkání-výsledky'!I17</f>
        <v>1</v>
      </c>
      <c r="Y6" s="351"/>
      <c r="Z6" s="352"/>
      <c r="AA6" s="27" t="str">
        <f t="shared" si="0"/>
        <v> </v>
      </c>
      <c r="AB6" s="10" t="str">
        <f>IF(BJ6&gt;0,BF6," ")</f>
        <v> </v>
      </c>
      <c r="AC6" s="11" t="s">
        <v>4</v>
      </c>
      <c r="AD6" s="12" t="str">
        <f t="shared" si="1"/>
        <v> </v>
      </c>
      <c r="AE6" s="109"/>
      <c r="AG6" s="199"/>
      <c r="AH6" s="199"/>
      <c r="AI6" s="199"/>
      <c r="AJ6" s="199"/>
      <c r="AK6" s="199"/>
      <c r="AL6" s="199"/>
      <c r="AN6" s="201"/>
      <c r="BF6" s="28"/>
      <c r="BG6" s="29"/>
      <c r="BH6" s="30"/>
      <c r="BI6" s="30"/>
      <c r="BJ6" s="29"/>
    </row>
    <row r="7" spans="2:62" ht="30" customHeight="1" thickBot="1">
      <c r="B7" s="34" t="str">
        <f>'[3]Utkání-výsledky'!N5</f>
        <v>Proskovice A</v>
      </c>
      <c r="C7" s="15">
        <f>H5</f>
        <v>2</v>
      </c>
      <c r="D7" s="16" t="s">
        <v>4</v>
      </c>
      <c r="E7" s="17">
        <f>F5</f>
        <v>1</v>
      </c>
      <c r="F7" s="323"/>
      <c r="G7" s="324" t="s">
        <v>6</v>
      </c>
      <c r="H7" s="325"/>
      <c r="I7" s="15">
        <f>'[3]Utkání-výsledky'!F25</f>
        <v>2</v>
      </c>
      <c r="J7" s="16" t="s">
        <v>4</v>
      </c>
      <c r="K7" s="17">
        <f>'[3]Utkání-výsledky'!H25</f>
        <v>1</v>
      </c>
      <c r="L7" s="18">
        <f>'[3]Utkání-výsledky'!H28</f>
        <v>0</v>
      </c>
      <c r="M7" s="16" t="s">
        <v>4</v>
      </c>
      <c r="N7" s="17">
        <f>'[3]Utkání-výsledky'!F28</f>
        <v>3</v>
      </c>
      <c r="O7" s="207">
        <f>'[3]Utkání-výsledky'!F34</f>
        <v>3</v>
      </c>
      <c r="P7" s="208" t="s">
        <v>4</v>
      </c>
      <c r="Q7" s="209">
        <f>'[3]Utkání-výsledky'!H34</f>
        <v>0</v>
      </c>
      <c r="R7" s="207">
        <f>'[3]Utkání-výsledky'!H39</f>
        <v>2</v>
      </c>
      <c r="S7" s="208" t="s">
        <v>4</v>
      </c>
      <c r="T7" s="209">
        <f>'[3]Utkání-výsledky'!F39</f>
        <v>1</v>
      </c>
      <c r="U7" s="207">
        <f>'[3]Utkání-výsledky'!F8</f>
        <v>0</v>
      </c>
      <c r="V7" s="208" t="s">
        <v>4</v>
      </c>
      <c r="W7" s="209">
        <f>'[3]Utkání-výsledky'!H8</f>
        <v>3</v>
      </c>
      <c r="X7" s="207">
        <f>'[3]Utkání-výsledky'!F17</f>
        <v>1</v>
      </c>
      <c r="Y7" s="208" t="s">
        <v>4</v>
      </c>
      <c r="Z7" s="209">
        <f>'[3]Utkání-výsledky'!H17</f>
        <v>2</v>
      </c>
      <c r="AA7" s="19">
        <f t="shared" si="0"/>
        <v>11</v>
      </c>
      <c r="AB7" s="20">
        <f>IF(BJ7&gt;0,BG7," ")</f>
        <v>10</v>
      </c>
      <c r="AC7" s="21" t="s">
        <v>4</v>
      </c>
      <c r="AD7" s="22">
        <f t="shared" si="1"/>
        <v>11</v>
      </c>
      <c r="AE7" s="108" t="s">
        <v>9</v>
      </c>
      <c r="AG7" s="199"/>
      <c r="AH7" s="199"/>
      <c r="AI7" s="199"/>
      <c r="AJ7" s="199"/>
      <c r="AK7" s="199"/>
      <c r="AL7" s="199"/>
      <c r="AN7" s="201"/>
      <c r="BF7" s="23">
        <f>SUM(C6:C6)+SUM(I6:Z6)</f>
        <v>11</v>
      </c>
      <c r="BG7" s="24">
        <f>SUM(C7,I7,L7,O7,R7,U7,X7)</f>
        <v>10</v>
      </c>
      <c r="BH7" s="25" t="s">
        <v>4</v>
      </c>
      <c r="BI7" s="24">
        <f>SUM(E7,K7,N7,Q7,T7,W7,Z7)</f>
        <v>11</v>
      </c>
      <c r="BJ7" s="24">
        <f>BG7+BI7</f>
        <v>21</v>
      </c>
    </row>
    <row r="8" spans="2:62" ht="9.75" customHeight="1">
      <c r="B8" s="206"/>
      <c r="C8" s="359">
        <f>'[3]Utkání-výsledky'!I18</f>
        <v>2</v>
      </c>
      <c r="D8" s="351"/>
      <c r="E8" s="360"/>
      <c r="F8" s="353">
        <f>'[3]Utkání-výsledky'!J25</f>
        <v>1</v>
      </c>
      <c r="G8" s="353"/>
      <c r="H8" s="355"/>
      <c r="I8" s="320" t="s">
        <v>8</v>
      </c>
      <c r="J8" s="321"/>
      <c r="K8" s="322"/>
      <c r="L8" s="350">
        <f>'[3]Utkání-výsledky'!I35</f>
        <v>1</v>
      </c>
      <c r="M8" s="351"/>
      <c r="N8" s="360"/>
      <c r="O8" s="356">
        <f>'[3]Utkání-výsledky'!J38</f>
        <v>2</v>
      </c>
      <c r="P8" s="357"/>
      <c r="Q8" s="358"/>
      <c r="R8" s="356">
        <f>'[3]Utkání-výsledky'!I9</f>
        <v>1</v>
      </c>
      <c r="S8" s="357"/>
      <c r="T8" s="358"/>
      <c r="U8" s="356">
        <f>'[3]Utkání-výsledky'!J14</f>
        <v>1</v>
      </c>
      <c r="V8" s="357"/>
      <c r="W8" s="358"/>
      <c r="X8" s="356">
        <f>'[3]Utkání-výsledky'!I27</f>
        <v>2</v>
      </c>
      <c r="Y8" s="357"/>
      <c r="Z8" s="361"/>
      <c r="AA8" s="27" t="str">
        <f t="shared" si="0"/>
        <v> </v>
      </c>
      <c r="AB8" s="10" t="str">
        <f>IF(BJ8&gt;0,BF8," ")</f>
        <v> </v>
      </c>
      <c r="AC8" s="11" t="s">
        <v>4</v>
      </c>
      <c r="AD8" s="12" t="str">
        <f t="shared" si="1"/>
        <v> </v>
      </c>
      <c r="AE8" s="109"/>
      <c r="AG8" s="199"/>
      <c r="AH8" s="199"/>
      <c r="AI8" s="199"/>
      <c r="AJ8" s="199"/>
      <c r="AK8" s="199"/>
      <c r="AL8" s="199"/>
      <c r="AN8" s="201"/>
      <c r="BF8" s="28"/>
      <c r="BG8" s="29"/>
      <c r="BH8" s="30"/>
      <c r="BI8" s="30"/>
      <c r="BJ8" s="29"/>
    </row>
    <row r="9" spans="2:62" ht="30" customHeight="1" thickBot="1">
      <c r="B9" s="34" t="str">
        <f>'[3]Utkání-výsledky'!N6</f>
        <v>Hrabová</v>
      </c>
      <c r="C9" s="210">
        <f>K5</f>
        <v>2</v>
      </c>
      <c r="D9" s="203" t="s">
        <v>4</v>
      </c>
      <c r="E9" s="204">
        <f>I5</f>
        <v>1</v>
      </c>
      <c r="F9" s="31">
        <f>K7</f>
        <v>1</v>
      </c>
      <c r="G9" s="32" t="s">
        <v>4</v>
      </c>
      <c r="H9" s="22">
        <f>I7</f>
        <v>2</v>
      </c>
      <c r="I9" s="323"/>
      <c r="J9" s="324" t="s">
        <v>8</v>
      </c>
      <c r="K9" s="325"/>
      <c r="L9" s="211">
        <f>'[3]Utkání-výsledky'!F35</f>
        <v>1</v>
      </c>
      <c r="M9" s="208" t="s">
        <v>4</v>
      </c>
      <c r="N9" s="209">
        <f>'[3]Utkání-výsledky'!H35</f>
        <v>2</v>
      </c>
      <c r="O9" s="207">
        <f>'[3]Utkání-výsledky'!H38</f>
        <v>3</v>
      </c>
      <c r="P9" s="208" t="s">
        <v>4</v>
      </c>
      <c r="Q9" s="209">
        <f>'[3]Utkání-výsledky'!F38</f>
        <v>0</v>
      </c>
      <c r="R9" s="212">
        <f>'[3]Utkání-výsledky'!F9</f>
        <v>1</v>
      </c>
      <c r="S9" s="213" t="s">
        <v>4</v>
      </c>
      <c r="T9" s="214">
        <f>'[3]Utkání-výsledky'!H9</f>
        <v>2</v>
      </c>
      <c r="U9" s="207">
        <f>'[3]Utkání-výsledky'!H14</f>
        <v>1</v>
      </c>
      <c r="V9" s="208" t="s">
        <v>4</v>
      </c>
      <c r="W9" s="209">
        <f>'[3]Utkání-výsledky'!F14</f>
        <v>2</v>
      </c>
      <c r="X9" s="207">
        <f>'[3]Utkání-výsledky'!F27</f>
        <v>2</v>
      </c>
      <c r="Y9" s="208" t="s">
        <v>4</v>
      </c>
      <c r="Z9" s="209">
        <f>'[3]Utkání-výsledky'!H27</f>
        <v>1</v>
      </c>
      <c r="AA9" s="19">
        <f t="shared" si="0"/>
        <v>10</v>
      </c>
      <c r="AB9" s="20">
        <f>IF(BJ9&gt;0,BG9," ")</f>
        <v>11</v>
      </c>
      <c r="AC9" s="21" t="s">
        <v>4</v>
      </c>
      <c r="AD9" s="22">
        <f t="shared" si="1"/>
        <v>10</v>
      </c>
      <c r="AE9" s="108" t="s">
        <v>15</v>
      </c>
      <c r="AF9" s="205"/>
      <c r="AG9" s="199">
        <v>3</v>
      </c>
      <c r="AH9" s="199"/>
      <c r="AI9" s="199"/>
      <c r="AJ9" s="199">
        <v>3</v>
      </c>
      <c r="AK9" s="199"/>
      <c r="AL9" s="199">
        <v>3</v>
      </c>
      <c r="AN9" s="201"/>
      <c r="BF9" s="23">
        <f>SUM(C8:F8)+SUM(L8:Z8)</f>
        <v>10</v>
      </c>
      <c r="BG9" s="24">
        <f>SUM(F9,C9,L9,O9,R9,U9,X9)</f>
        <v>11</v>
      </c>
      <c r="BH9" s="25" t="s">
        <v>4</v>
      </c>
      <c r="BI9" s="24">
        <f>SUM(H9,E9,N9,Q9,T9,W9,Z9)</f>
        <v>10</v>
      </c>
      <c r="BJ9" s="24">
        <f>BG9+BI9</f>
        <v>21</v>
      </c>
    </row>
    <row r="10" spans="2:62" ht="9.75" customHeight="1">
      <c r="B10" s="206"/>
      <c r="C10" s="359">
        <f>'[3]Utkání-výsledky'!J24</f>
        <v>1</v>
      </c>
      <c r="D10" s="351"/>
      <c r="E10" s="360"/>
      <c r="F10" s="353">
        <f>'[3]Utkání-výsledky'!I28</f>
        <v>2</v>
      </c>
      <c r="G10" s="353"/>
      <c r="H10" s="353"/>
      <c r="I10" s="353">
        <f>'[3]Utkání-výsledky'!J35</f>
        <v>2</v>
      </c>
      <c r="J10" s="353"/>
      <c r="K10" s="355"/>
      <c r="L10" s="320" t="s">
        <v>10</v>
      </c>
      <c r="M10" s="321"/>
      <c r="N10" s="322"/>
      <c r="O10" s="356">
        <f>'[3]Utkání-výsledky'!I10</f>
        <v>2</v>
      </c>
      <c r="P10" s="357"/>
      <c r="Q10" s="358"/>
      <c r="R10" s="356">
        <f>'[3]Utkání-výsledky'!J13</f>
        <v>2</v>
      </c>
      <c r="S10" s="357"/>
      <c r="T10" s="358"/>
      <c r="U10" s="356">
        <f>'[3]Utkání-výsledky'!I19</f>
        <v>1</v>
      </c>
      <c r="V10" s="357"/>
      <c r="W10" s="358"/>
      <c r="X10" s="356">
        <f>'[3]Utkání-výsledky'!I37</f>
        <v>1</v>
      </c>
      <c r="Y10" s="357"/>
      <c r="Z10" s="361"/>
      <c r="AA10" s="27" t="str">
        <f t="shared" si="0"/>
        <v> </v>
      </c>
      <c r="AB10" s="10" t="str">
        <f>IF(BJ10&gt;0,BF10," ")</f>
        <v> </v>
      </c>
      <c r="AC10" s="11" t="s">
        <v>4</v>
      </c>
      <c r="AD10" s="12" t="str">
        <f t="shared" si="1"/>
        <v> </v>
      </c>
      <c r="AE10" s="109"/>
      <c r="AG10" s="199"/>
      <c r="AH10" s="199"/>
      <c r="AI10" s="199"/>
      <c r="AJ10" s="199"/>
      <c r="AK10" s="199"/>
      <c r="AL10" s="199"/>
      <c r="AN10" s="201"/>
      <c r="BF10" s="28"/>
      <c r="BG10" s="29"/>
      <c r="BH10" s="30"/>
      <c r="BI10" s="30"/>
      <c r="BJ10" s="29"/>
    </row>
    <row r="11" spans="2:62" ht="30" customHeight="1" thickBot="1">
      <c r="B11" s="34" t="str">
        <f>'[3]Utkání-výsledky'!N7</f>
        <v>Krmelín A</v>
      </c>
      <c r="C11" s="15">
        <f>N5</f>
        <v>0</v>
      </c>
      <c r="D11" s="16" t="s">
        <v>4</v>
      </c>
      <c r="E11" s="17">
        <f>L5</f>
        <v>3</v>
      </c>
      <c r="F11" s="207">
        <f>N7</f>
        <v>3</v>
      </c>
      <c r="G11" s="208" t="s">
        <v>4</v>
      </c>
      <c r="H11" s="209">
        <f>L7</f>
        <v>0</v>
      </c>
      <c r="I11" s="215">
        <f>N9</f>
        <v>2</v>
      </c>
      <c r="J11" s="216" t="s">
        <v>4</v>
      </c>
      <c r="K11" s="217">
        <f>L9</f>
        <v>1</v>
      </c>
      <c r="L11" s="323"/>
      <c r="M11" s="324" t="s">
        <v>10</v>
      </c>
      <c r="N11" s="325"/>
      <c r="O11" s="211">
        <f>'[3]Utkání-výsledky'!F10</f>
        <v>2</v>
      </c>
      <c r="P11" s="208" t="s">
        <v>4</v>
      </c>
      <c r="Q11" s="209">
        <f>'[3]Utkání-výsledky'!H10</f>
        <v>1</v>
      </c>
      <c r="R11" s="207">
        <f>'[3]Utkání-výsledky'!H13</f>
        <v>2</v>
      </c>
      <c r="S11" s="208" t="s">
        <v>4</v>
      </c>
      <c r="T11" s="209">
        <f>'[3]Utkání-výsledky'!F13</f>
        <v>1</v>
      </c>
      <c r="U11" s="215">
        <f>'[3]Utkání-výsledky'!F19</f>
        <v>0</v>
      </c>
      <c r="V11" s="216" t="s">
        <v>4</v>
      </c>
      <c r="W11" s="217">
        <f>'[3]Utkání-výsledky'!H19</f>
        <v>3</v>
      </c>
      <c r="X11" s="207">
        <f>'[3]Utkání-výsledky'!F37</f>
        <v>1</v>
      </c>
      <c r="Y11" s="208" t="s">
        <v>4</v>
      </c>
      <c r="Z11" s="209">
        <f>'[3]Utkání-výsledky'!H37</f>
        <v>2</v>
      </c>
      <c r="AA11" s="19">
        <f t="shared" si="0"/>
        <v>11</v>
      </c>
      <c r="AB11" s="20">
        <f>IF(BJ11&gt;0,BG11," ")</f>
        <v>10</v>
      </c>
      <c r="AC11" s="21" t="s">
        <v>4</v>
      </c>
      <c r="AD11" s="22">
        <f t="shared" si="1"/>
        <v>11</v>
      </c>
      <c r="AE11" s="108" t="s">
        <v>14</v>
      </c>
      <c r="AG11" s="199"/>
      <c r="AH11" s="199"/>
      <c r="AI11" s="199"/>
      <c r="AJ11" s="199"/>
      <c r="AK11" s="199"/>
      <c r="AL11" s="199"/>
      <c r="AN11" s="201"/>
      <c r="BF11" s="23">
        <f>SUM(C10:I10)+SUM(O10:Z10)</f>
        <v>11</v>
      </c>
      <c r="BG11" s="24">
        <f>SUM(F11,I11,C11,O11,R11,U11,X11)</f>
        <v>10</v>
      </c>
      <c r="BH11" s="25" t="s">
        <v>4</v>
      </c>
      <c r="BI11" s="24">
        <f>SUM(H11,K11,E11,Q11,T11,W11,Z11)</f>
        <v>11</v>
      </c>
      <c r="BJ11" s="24">
        <f>BG11+BI11</f>
        <v>21</v>
      </c>
    </row>
    <row r="12" spans="2:62" ht="9.75" customHeight="1">
      <c r="B12" s="206"/>
      <c r="C12" s="359">
        <f>'[3]Utkání-výsledky'!I29</f>
        <v>1</v>
      </c>
      <c r="D12" s="351"/>
      <c r="E12" s="360"/>
      <c r="F12" s="354">
        <f>'[3]Utkání-výsledky'!J34</f>
        <v>1</v>
      </c>
      <c r="G12" s="354"/>
      <c r="H12" s="354"/>
      <c r="I12" s="354">
        <f>'[3]Utkání-výsledky'!I38</f>
        <v>1</v>
      </c>
      <c r="J12" s="354"/>
      <c r="K12" s="354"/>
      <c r="L12" s="353">
        <f>'[3]Utkání-výsledky'!J10</f>
        <v>1</v>
      </c>
      <c r="M12" s="353"/>
      <c r="N12" s="355"/>
      <c r="O12" s="320">
        <v>2</v>
      </c>
      <c r="P12" s="321"/>
      <c r="Q12" s="322"/>
      <c r="R12" s="350">
        <f>'[3]Utkání-výsledky'!I20</f>
        <v>1</v>
      </c>
      <c r="S12" s="351"/>
      <c r="T12" s="360"/>
      <c r="U12" s="350">
        <f>'[3]Utkání-výsledky'!J23</f>
        <v>1</v>
      </c>
      <c r="V12" s="351"/>
      <c r="W12" s="360"/>
      <c r="X12" s="350">
        <f>'[3]Utkání-výsledky'!J12</f>
        <v>1</v>
      </c>
      <c r="Y12" s="351"/>
      <c r="Z12" s="352"/>
      <c r="AA12" s="27" t="str">
        <f t="shared" si="0"/>
        <v> </v>
      </c>
      <c r="AB12" s="10" t="str">
        <f>IF(BJ12&gt;0,BF12," ")</f>
        <v> </v>
      </c>
      <c r="AC12" s="11" t="s">
        <v>4</v>
      </c>
      <c r="AD12" s="12" t="str">
        <f t="shared" si="1"/>
        <v> </v>
      </c>
      <c r="AE12" s="109"/>
      <c r="AG12" s="199"/>
      <c r="AH12" s="199"/>
      <c r="AI12" s="199"/>
      <c r="AJ12" s="199"/>
      <c r="AK12" s="199"/>
      <c r="AL12" s="199"/>
      <c r="AN12" s="201"/>
      <c r="BF12" s="28"/>
      <c r="BG12" s="29"/>
      <c r="BH12" s="30"/>
      <c r="BI12" s="30"/>
      <c r="BJ12" s="29"/>
    </row>
    <row r="13" spans="2:62" ht="30" customHeight="1" thickBot="1">
      <c r="B13" s="34" t="str">
        <f>'[3]Utkání-výsledky'!N8</f>
        <v>Brušperk A</v>
      </c>
      <c r="C13" s="15">
        <f>Q5</f>
        <v>0</v>
      </c>
      <c r="D13" s="16" t="s">
        <v>4</v>
      </c>
      <c r="E13" s="17">
        <f>O5</f>
        <v>3</v>
      </c>
      <c r="F13" s="207">
        <f>Q7</f>
        <v>0</v>
      </c>
      <c r="G13" s="208" t="s">
        <v>4</v>
      </c>
      <c r="H13" s="209">
        <f>O7</f>
        <v>3</v>
      </c>
      <c r="I13" s="207">
        <f>Q9</f>
        <v>0</v>
      </c>
      <c r="J13" s="208" t="s">
        <v>4</v>
      </c>
      <c r="K13" s="209">
        <f>O9</f>
        <v>3</v>
      </c>
      <c r="L13" s="31">
        <f>Q11</f>
        <v>1</v>
      </c>
      <c r="M13" s="32" t="s">
        <v>4</v>
      </c>
      <c r="N13" s="22">
        <f>O11</f>
        <v>2</v>
      </c>
      <c r="O13" s="323"/>
      <c r="P13" s="324">
        <v>2</v>
      </c>
      <c r="Q13" s="325"/>
      <c r="R13" s="211">
        <f>'[3]Utkání-výsledky'!F20</f>
        <v>1</v>
      </c>
      <c r="S13" s="208" t="s">
        <v>4</v>
      </c>
      <c r="T13" s="209">
        <f>'[3]Utkání-výsledky'!H20</f>
        <v>2</v>
      </c>
      <c r="U13" s="218">
        <f>'[3]Utkání-výsledky'!H23</f>
        <v>1</v>
      </c>
      <c r="V13" s="219" t="s">
        <v>4</v>
      </c>
      <c r="W13" s="220">
        <f>'[3]Utkání-výsledky'!F23</f>
        <v>2</v>
      </c>
      <c r="X13" s="18">
        <f>'[3]Utkání-výsledky'!H12</f>
        <v>0</v>
      </c>
      <c r="Y13" s="16" t="s">
        <v>4</v>
      </c>
      <c r="Z13" s="17">
        <f>'[3]Utkání-výsledky'!F12</f>
        <v>3</v>
      </c>
      <c r="AA13" s="19">
        <f t="shared" si="0"/>
        <v>7</v>
      </c>
      <c r="AB13" s="20">
        <f>IF(BJ13&gt;0,BG13," ")</f>
        <v>3</v>
      </c>
      <c r="AC13" s="21" t="s">
        <v>4</v>
      </c>
      <c r="AD13" s="22">
        <f t="shared" si="1"/>
        <v>18</v>
      </c>
      <c r="AE13" s="108" t="s">
        <v>11</v>
      </c>
      <c r="AG13" s="199"/>
      <c r="AH13" s="199"/>
      <c r="AI13" s="199"/>
      <c r="AJ13" s="199"/>
      <c r="AK13" s="199"/>
      <c r="AL13" s="199"/>
      <c r="AN13" s="201"/>
      <c r="BF13" s="23">
        <f>SUM(C12:L12)+SUM(R12:Z12)</f>
        <v>7</v>
      </c>
      <c r="BG13" s="24">
        <f>SUM(F13,I13,L13,C13,R13,U13,X13)</f>
        <v>3</v>
      </c>
      <c r="BH13" s="25" t="s">
        <v>4</v>
      </c>
      <c r="BI13" s="24">
        <f>SUM(H13,K13,N13,E13,T13,W13,Z13)</f>
        <v>18</v>
      </c>
      <c r="BJ13" s="24">
        <f>BG13+BI13</f>
        <v>21</v>
      </c>
    </row>
    <row r="14" spans="2:62" ht="9.75" customHeight="1">
      <c r="B14" s="206"/>
      <c r="C14" s="359">
        <f>'[3]Utkání-výsledky'!J33</f>
        <v>2</v>
      </c>
      <c r="D14" s="351"/>
      <c r="E14" s="360"/>
      <c r="F14" s="354">
        <f>'[3]Utkání-výsledky'!I39</f>
        <v>1</v>
      </c>
      <c r="G14" s="354"/>
      <c r="H14" s="354"/>
      <c r="I14" s="354">
        <f>'[3]Utkání-výsledky'!J9</f>
        <v>2</v>
      </c>
      <c r="J14" s="354"/>
      <c r="K14" s="354"/>
      <c r="L14" s="353">
        <f>'[3]Utkání-výsledky'!I13</f>
        <v>1</v>
      </c>
      <c r="M14" s="353"/>
      <c r="N14" s="353"/>
      <c r="O14" s="353">
        <f>'[3]Utkání-výsledky'!J20</f>
        <v>2</v>
      </c>
      <c r="P14" s="353"/>
      <c r="Q14" s="355"/>
      <c r="R14" s="320">
        <v>0</v>
      </c>
      <c r="S14" s="321"/>
      <c r="T14" s="322"/>
      <c r="U14" s="350">
        <f>'[3]Utkání-výsledky'!I30</f>
        <v>1</v>
      </c>
      <c r="V14" s="351"/>
      <c r="W14" s="360"/>
      <c r="X14" s="350">
        <f>'[3]Utkání-výsledky'!J22</f>
        <v>1</v>
      </c>
      <c r="Y14" s="351"/>
      <c r="Z14" s="352"/>
      <c r="AA14" s="27" t="str">
        <f t="shared" si="0"/>
        <v> </v>
      </c>
      <c r="AB14" s="10" t="str">
        <f>IF(BJ14&gt;0,BF14," ")</f>
        <v> </v>
      </c>
      <c r="AC14" s="11" t="s">
        <v>4</v>
      </c>
      <c r="AD14" s="12" t="str">
        <f t="shared" si="1"/>
        <v> </v>
      </c>
      <c r="AE14" s="109"/>
      <c r="AG14" s="199"/>
      <c r="AH14" s="199"/>
      <c r="AI14" s="199"/>
      <c r="AJ14" s="199"/>
      <c r="AK14" s="199"/>
      <c r="AL14" s="199"/>
      <c r="AN14" s="201"/>
      <c r="BF14" s="28"/>
      <c r="BG14" s="29"/>
      <c r="BH14" s="30"/>
      <c r="BI14" s="30"/>
      <c r="BJ14" s="29"/>
    </row>
    <row r="15" spans="2:62" ht="30" customHeight="1" thickBot="1">
      <c r="B15" s="34" t="str">
        <f>'[3]Utkání-výsledky'!N9</f>
        <v>Stará Bělá  </v>
      </c>
      <c r="C15" s="210">
        <f>T5</f>
        <v>3</v>
      </c>
      <c r="D15" s="203" t="s">
        <v>4</v>
      </c>
      <c r="E15" s="204">
        <f>R5</f>
        <v>0</v>
      </c>
      <c r="F15" s="207">
        <f>T7</f>
        <v>1</v>
      </c>
      <c r="G15" s="208" t="s">
        <v>4</v>
      </c>
      <c r="H15" s="209">
        <f>R7</f>
        <v>2</v>
      </c>
      <c r="I15" s="212">
        <f>T9</f>
        <v>2</v>
      </c>
      <c r="J15" s="213" t="s">
        <v>4</v>
      </c>
      <c r="K15" s="214">
        <f>R9</f>
        <v>1</v>
      </c>
      <c r="L15" s="31">
        <f>T11</f>
        <v>1</v>
      </c>
      <c r="M15" s="208" t="s">
        <v>4</v>
      </c>
      <c r="N15" s="209">
        <f>R11</f>
        <v>2</v>
      </c>
      <c r="O15" s="215">
        <f>T13</f>
        <v>2</v>
      </c>
      <c r="P15" s="216" t="s">
        <v>4</v>
      </c>
      <c r="Q15" s="217">
        <f>R13</f>
        <v>1</v>
      </c>
      <c r="R15" s="323"/>
      <c r="S15" s="324">
        <v>0</v>
      </c>
      <c r="T15" s="325"/>
      <c r="U15" s="15">
        <f>'[3]Utkání-výsledky'!F30</f>
        <v>1</v>
      </c>
      <c r="V15" s="16" t="s">
        <v>4</v>
      </c>
      <c r="W15" s="17">
        <f>'[3]Utkání-výsledky'!H30</f>
        <v>2</v>
      </c>
      <c r="X15" s="18">
        <f>'[3]Utkání-výsledky'!H22</f>
        <v>1</v>
      </c>
      <c r="Y15" s="16" t="s">
        <v>4</v>
      </c>
      <c r="Z15" s="17">
        <f>'[3]Utkání-výsledky'!F22</f>
        <v>2</v>
      </c>
      <c r="AA15" s="19">
        <f t="shared" si="0"/>
        <v>10</v>
      </c>
      <c r="AB15" s="20">
        <f>IF(BJ15&gt;0,BG15," ")</f>
        <v>11</v>
      </c>
      <c r="AC15" s="21" t="s">
        <v>4</v>
      </c>
      <c r="AD15" s="22">
        <f t="shared" si="1"/>
        <v>10</v>
      </c>
      <c r="AE15" s="108" t="s">
        <v>13</v>
      </c>
      <c r="AF15" s="205"/>
      <c r="AG15" s="199">
        <v>4</v>
      </c>
      <c r="AH15" s="199"/>
      <c r="AI15" s="199"/>
      <c r="AJ15" s="199">
        <v>5</v>
      </c>
      <c r="AK15" s="199"/>
      <c r="AL15" s="199">
        <v>1</v>
      </c>
      <c r="AN15" s="201"/>
      <c r="BF15" s="23">
        <f>SUM(C14:O14)+SUM(U14:Z14)</f>
        <v>10</v>
      </c>
      <c r="BG15" s="24">
        <f>SUM(F15,I15,L15,O15,C15,U15,X15)</f>
        <v>11</v>
      </c>
      <c r="BH15" s="25" t="s">
        <v>4</v>
      </c>
      <c r="BI15" s="24">
        <f>SUM(H15,K15,N15,Q15,E15,W15,Z15)</f>
        <v>10</v>
      </c>
      <c r="BJ15" s="24">
        <f>BG15+BI15</f>
        <v>21</v>
      </c>
    </row>
    <row r="16" spans="2:62" ht="9.75" customHeight="1">
      <c r="B16" s="206"/>
      <c r="C16" s="359">
        <f>'[3]Utkání-výsledky'!I40</f>
        <v>2</v>
      </c>
      <c r="D16" s="351"/>
      <c r="E16" s="360"/>
      <c r="F16" s="354">
        <f>'[3]Utkání-výsledky'!J8</f>
        <v>2</v>
      </c>
      <c r="G16" s="354"/>
      <c r="H16" s="354"/>
      <c r="I16" s="354">
        <f>'[3]Utkání-výsledky'!I14</f>
        <v>2</v>
      </c>
      <c r="J16" s="354"/>
      <c r="K16" s="354"/>
      <c r="L16" s="354">
        <f>'[3]Utkání-výsledky'!J19</f>
        <v>2</v>
      </c>
      <c r="M16" s="354"/>
      <c r="N16" s="354"/>
      <c r="O16" s="354">
        <f>'[3]Utkání-výsledky'!I23</f>
        <v>2</v>
      </c>
      <c r="P16" s="354"/>
      <c r="Q16" s="354"/>
      <c r="R16" s="353">
        <f>'[3]Utkání-výsledky'!J30</f>
        <v>2</v>
      </c>
      <c r="S16" s="353"/>
      <c r="T16" s="355"/>
      <c r="U16" s="320">
        <v>1</v>
      </c>
      <c r="V16" s="321"/>
      <c r="W16" s="322"/>
      <c r="X16" s="350">
        <f>'[3]Utkání-výsledky'!J32</f>
        <v>1</v>
      </c>
      <c r="Y16" s="351"/>
      <c r="Z16" s="352"/>
      <c r="AA16" s="27" t="str">
        <f t="shared" si="0"/>
        <v> </v>
      </c>
      <c r="AB16" s="10" t="str">
        <f>IF(BJ16&gt;0,BF16," ")</f>
        <v> </v>
      </c>
      <c r="AC16" s="11" t="s">
        <v>4</v>
      </c>
      <c r="AD16" s="12" t="str">
        <f t="shared" si="1"/>
        <v> </v>
      </c>
      <c r="AE16" s="109"/>
      <c r="AG16" s="199"/>
      <c r="AH16" s="199"/>
      <c r="AI16" s="199"/>
      <c r="AJ16" s="199"/>
      <c r="AK16" s="199"/>
      <c r="AL16" s="199"/>
      <c r="AN16" s="201"/>
      <c r="BF16" s="28"/>
      <c r="BG16" s="29"/>
      <c r="BH16" s="30"/>
      <c r="BI16" s="30"/>
      <c r="BJ16" s="29"/>
    </row>
    <row r="17" spans="2:62" ht="30" customHeight="1" thickBot="1">
      <c r="B17" s="34" t="str">
        <f>'[3]Utkání-výsledky'!N10</f>
        <v>Výškovice  </v>
      </c>
      <c r="C17" s="15">
        <f>W5</f>
        <v>2</v>
      </c>
      <c r="D17" s="16" t="s">
        <v>4</v>
      </c>
      <c r="E17" s="17">
        <f>U5</f>
        <v>1</v>
      </c>
      <c r="F17" s="207">
        <f>W7</f>
        <v>3</v>
      </c>
      <c r="G17" s="208" t="s">
        <v>4</v>
      </c>
      <c r="H17" s="209">
        <f>U7</f>
        <v>0</v>
      </c>
      <c r="I17" s="207">
        <f>W9</f>
        <v>2</v>
      </c>
      <c r="J17" s="208" t="s">
        <v>4</v>
      </c>
      <c r="K17" s="209">
        <f>U9</f>
        <v>1</v>
      </c>
      <c r="L17" s="215">
        <f>W11</f>
        <v>3</v>
      </c>
      <c r="M17" s="216" t="s">
        <v>4</v>
      </c>
      <c r="N17" s="217">
        <f>U11</f>
        <v>0</v>
      </c>
      <c r="O17" s="207">
        <f>W13</f>
        <v>2</v>
      </c>
      <c r="P17" s="208" t="s">
        <v>4</v>
      </c>
      <c r="Q17" s="209">
        <f>U13</f>
        <v>1</v>
      </c>
      <c r="R17" s="31">
        <f>W15</f>
        <v>2</v>
      </c>
      <c r="S17" s="32" t="s">
        <v>4</v>
      </c>
      <c r="T17" s="22">
        <f>U15</f>
        <v>1</v>
      </c>
      <c r="U17" s="323"/>
      <c r="V17" s="324">
        <v>0</v>
      </c>
      <c r="W17" s="325"/>
      <c r="X17" s="211">
        <f>'[3]Utkání-výsledky'!H32</f>
        <v>0</v>
      </c>
      <c r="Y17" s="208" t="s">
        <v>4</v>
      </c>
      <c r="Z17" s="209">
        <f>'[3]Utkání-výsledky'!F32</f>
        <v>3</v>
      </c>
      <c r="AA17" s="19">
        <f t="shared" si="0"/>
        <v>13</v>
      </c>
      <c r="AB17" s="20">
        <f>IF(BJ17&gt;0,BG17," ")</f>
        <v>14</v>
      </c>
      <c r="AC17" s="21" t="s">
        <v>4</v>
      </c>
      <c r="AD17" s="22">
        <f t="shared" si="1"/>
        <v>7</v>
      </c>
      <c r="AE17" s="108" t="s">
        <v>7</v>
      </c>
      <c r="AG17" s="199"/>
      <c r="AH17" s="199"/>
      <c r="AI17" s="199"/>
      <c r="AJ17" s="199"/>
      <c r="AK17" s="199"/>
      <c r="AL17" s="199"/>
      <c r="AN17" s="201"/>
      <c r="BF17" s="23">
        <f>SUM(C16:R16)+SUM(X16:Z16)</f>
        <v>13</v>
      </c>
      <c r="BG17" s="24">
        <f>SUM(F17,I17,L17,O17,R17,C17,X17)</f>
        <v>14</v>
      </c>
      <c r="BH17" s="25" t="s">
        <v>4</v>
      </c>
      <c r="BI17" s="24">
        <f>SUM(H17,K17,N17,Q17,T17,E17,Z17)</f>
        <v>7</v>
      </c>
      <c r="BJ17" s="24">
        <f>BG17+BI17</f>
        <v>21</v>
      </c>
    </row>
    <row r="18" spans="2:62" ht="9.75" customHeight="1">
      <c r="B18" s="206"/>
      <c r="C18" s="359">
        <f>'[3]Utkání-výsledky'!J7</f>
        <v>1</v>
      </c>
      <c r="D18" s="351"/>
      <c r="E18" s="360"/>
      <c r="F18" s="354">
        <f>'[3]Utkání-výsledky'!J17</f>
        <v>2</v>
      </c>
      <c r="G18" s="354"/>
      <c r="H18" s="354"/>
      <c r="I18" s="354">
        <f>'[3]Utkání-výsledky'!J27</f>
        <v>1</v>
      </c>
      <c r="J18" s="354"/>
      <c r="K18" s="354"/>
      <c r="L18" s="354">
        <f>'[3]Utkání-výsledky'!J37</f>
        <v>2</v>
      </c>
      <c r="M18" s="354"/>
      <c r="N18" s="354"/>
      <c r="O18" s="356">
        <f>'[3]Utkání-výsledky'!I12</f>
        <v>2</v>
      </c>
      <c r="P18" s="357"/>
      <c r="Q18" s="358"/>
      <c r="R18" s="353">
        <f>'[3]Utkání-výsledky'!I22</f>
        <v>2</v>
      </c>
      <c r="S18" s="353"/>
      <c r="T18" s="353"/>
      <c r="U18" s="353">
        <f>'[3]Utkání-výsledky'!I32</f>
        <v>2</v>
      </c>
      <c r="V18" s="353"/>
      <c r="W18" s="355"/>
      <c r="X18" s="320">
        <v>6</v>
      </c>
      <c r="Y18" s="321"/>
      <c r="Z18" s="322"/>
      <c r="AA18" s="27" t="str">
        <f t="shared" si="0"/>
        <v> </v>
      </c>
      <c r="AB18" s="10" t="str">
        <f>IF(BJ18&gt;0,BF18," ")</f>
        <v> </v>
      </c>
      <c r="AC18" s="11" t="s">
        <v>4</v>
      </c>
      <c r="AD18" s="12" t="str">
        <f t="shared" si="1"/>
        <v> </v>
      </c>
      <c r="AE18" s="33"/>
      <c r="AN18" s="20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F18" s="28"/>
      <c r="BG18" s="29"/>
      <c r="BH18" s="30"/>
      <c r="BI18" s="30"/>
      <c r="BJ18" s="29"/>
    </row>
    <row r="19" spans="2:62" ht="30" customHeight="1" thickBot="1">
      <c r="B19" s="34" t="str">
        <f>'[3]Utkání-výsledky'!N11</f>
        <v>VC Mexico A</v>
      </c>
      <c r="C19" s="15">
        <f>Z5</f>
        <v>0</v>
      </c>
      <c r="D19" s="16" t="s">
        <v>4</v>
      </c>
      <c r="E19" s="17">
        <f>X5</f>
        <v>3</v>
      </c>
      <c r="F19" s="207">
        <f>Z7</f>
        <v>2</v>
      </c>
      <c r="G19" s="208" t="s">
        <v>4</v>
      </c>
      <c r="H19" s="209">
        <f>X7</f>
        <v>1</v>
      </c>
      <c r="I19" s="207">
        <f>Z9</f>
        <v>1</v>
      </c>
      <c r="J19" s="208" t="s">
        <v>4</v>
      </c>
      <c r="K19" s="209">
        <f>X9</f>
        <v>2</v>
      </c>
      <c r="L19" s="207">
        <f>Z11</f>
        <v>2</v>
      </c>
      <c r="M19" s="208" t="s">
        <v>4</v>
      </c>
      <c r="N19" s="209">
        <f>X11</f>
        <v>1</v>
      </c>
      <c r="O19" s="215">
        <f>Z13</f>
        <v>3</v>
      </c>
      <c r="P19" s="216" t="s">
        <v>4</v>
      </c>
      <c r="Q19" s="217">
        <f>X13</f>
        <v>0</v>
      </c>
      <c r="R19" s="35">
        <f>Z15</f>
        <v>2</v>
      </c>
      <c r="S19" s="36" t="s">
        <v>4</v>
      </c>
      <c r="T19" s="37">
        <f>X15</f>
        <v>1</v>
      </c>
      <c r="U19" s="215">
        <f>Z17</f>
        <v>3</v>
      </c>
      <c r="V19" s="216" t="s">
        <v>4</v>
      </c>
      <c r="W19" s="217">
        <f>X17</f>
        <v>0</v>
      </c>
      <c r="X19" s="323"/>
      <c r="Y19" s="324">
        <v>9</v>
      </c>
      <c r="Z19" s="325"/>
      <c r="AA19" s="19">
        <f t="shared" si="0"/>
        <v>12</v>
      </c>
      <c r="AB19" s="222">
        <f>IF(BJ19&gt;0,BG19," ")</f>
        <v>13</v>
      </c>
      <c r="AC19" s="38" t="s">
        <v>4</v>
      </c>
      <c r="AD19" s="37">
        <f t="shared" si="1"/>
        <v>8</v>
      </c>
      <c r="AE19" s="39" t="s">
        <v>12</v>
      </c>
      <c r="AN19" s="201"/>
      <c r="AT19" s="221"/>
      <c r="AU19" s="221"/>
      <c r="AV19" s="221"/>
      <c r="AW19" s="221"/>
      <c r="AX19" s="221"/>
      <c r="AY19" s="223" t="s">
        <v>16</v>
      </c>
      <c r="AZ19" s="221"/>
      <c r="BA19" s="221"/>
      <c r="BB19" s="221"/>
      <c r="BC19" s="221"/>
      <c r="BD19" s="221"/>
      <c r="BF19" s="23">
        <f>SUM(C18:U18)</f>
        <v>12</v>
      </c>
      <c r="BG19" s="24">
        <f>SUM(F19,I19,L19,O19,R19,U19,C19)</f>
        <v>13</v>
      </c>
      <c r="BH19" s="25" t="s">
        <v>4</v>
      </c>
      <c r="BI19" s="24">
        <f>SUM(H19,K19,N19,Q19,T19,W19,E19)</f>
        <v>8</v>
      </c>
      <c r="BJ19" s="24">
        <f>BG19+BI19</f>
        <v>21</v>
      </c>
    </row>
    <row r="21" spans="2:20" ht="23.25">
      <c r="B21" s="224" t="s">
        <v>17</v>
      </c>
      <c r="C21" s="224"/>
      <c r="D21" s="225"/>
      <c r="E21" s="226" t="s">
        <v>108</v>
      </c>
      <c r="F21" s="225"/>
      <c r="G21" s="227"/>
      <c r="H21" s="227"/>
      <c r="I21" s="228"/>
      <c r="J21" s="205"/>
      <c r="K21" s="205"/>
      <c r="L21" s="40"/>
      <c r="M21" s="40"/>
      <c r="N21" s="51" t="s">
        <v>96</v>
      </c>
      <c r="O21" s="40"/>
      <c r="P21" s="40"/>
      <c r="Q21" s="40"/>
      <c r="R21" s="40"/>
      <c r="S21" s="40"/>
      <c r="T21" s="40"/>
    </row>
    <row r="22" spans="5:14" ht="18">
      <c r="E22" s="229" t="s">
        <v>46</v>
      </c>
      <c r="N22" s="51" t="s">
        <v>97</v>
      </c>
    </row>
    <row r="23" spans="2:14" ht="18">
      <c r="B23" s="230"/>
      <c r="E23" s="229" t="s">
        <v>47</v>
      </c>
      <c r="N23" s="230"/>
    </row>
    <row r="24" spans="2:26" ht="15.75">
      <c r="B24" s="230"/>
      <c r="C24" s="201"/>
      <c r="D24" s="201"/>
      <c r="E24" s="201"/>
      <c r="F24" s="201"/>
      <c r="G24" s="201"/>
      <c r="H24" s="201"/>
      <c r="U24" s="201"/>
      <c r="X24" s="201"/>
      <c r="Y24" s="201"/>
      <c r="Z24" s="201"/>
    </row>
    <row r="25" spans="2:26" ht="12.75">
      <c r="B25" s="231"/>
      <c r="C25" s="201"/>
      <c r="D25" s="201"/>
      <c r="E25" s="201"/>
      <c r="F25" s="201"/>
      <c r="G25" s="201"/>
      <c r="H25" s="201"/>
      <c r="N25" s="231"/>
      <c r="U25" s="201"/>
      <c r="X25" s="201"/>
      <c r="Y25" s="201"/>
      <c r="Z25" s="201"/>
    </row>
    <row r="26" spans="2:26" ht="12.75">
      <c r="B26" s="231"/>
      <c r="C26" s="201"/>
      <c r="D26" s="201"/>
      <c r="E26" s="201"/>
      <c r="F26" s="201"/>
      <c r="G26" s="201"/>
      <c r="H26" s="201"/>
      <c r="N26" s="231"/>
      <c r="U26" s="201"/>
      <c r="X26" s="201"/>
      <c r="Y26" s="201"/>
      <c r="Z26" s="201"/>
    </row>
    <row r="27" spans="2:21" ht="12.75">
      <c r="B27" s="231"/>
      <c r="C27" s="201"/>
      <c r="D27" s="201"/>
      <c r="E27" s="201"/>
      <c r="F27" s="201"/>
      <c r="G27" s="201"/>
      <c r="H27" s="201"/>
      <c r="N27" s="231"/>
      <c r="U27" s="201"/>
    </row>
    <row r="28" spans="14:21" ht="12.75">
      <c r="N28" s="231"/>
      <c r="U28" s="201"/>
    </row>
  </sheetData>
  <sheetProtection/>
  <mergeCells count="74">
    <mergeCell ref="I3:K3"/>
    <mergeCell ref="L3:N3"/>
    <mergeCell ref="X4:Z4"/>
    <mergeCell ref="O3:Q3"/>
    <mergeCell ref="R3:T3"/>
    <mergeCell ref="U3:W3"/>
    <mergeCell ref="X3:Z3"/>
    <mergeCell ref="AB3:AD3"/>
    <mergeCell ref="C4:E5"/>
    <mergeCell ref="F4:H4"/>
    <mergeCell ref="I4:K4"/>
    <mergeCell ref="L4:N4"/>
    <mergeCell ref="O4:Q4"/>
    <mergeCell ref="R4:T4"/>
    <mergeCell ref="U4:W4"/>
    <mergeCell ref="C3:E3"/>
    <mergeCell ref="F3:H3"/>
    <mergeCell ref="C6:E6"/>
    <mergeCell ref="F6:H7"/>
    <mergeCell ref="I6:K6"/>
    <mergeCell ref="L6:N6"/>
    <mergeCell ref="U6:W6"/>
    <mergeCell ref="X6:Z6"/>
    <mergeCell ref="O6:Q6"/>
    <mergeCell ref="R6:T6"/>
    <mergeCell ref="X10:Z10"/>
    <mergeCell ref="O8:Q8"/>
    <mergeCell ref="R8:T8"/>
    <mergeCell ref="U8:W8"/>
    <mergeCell ref="X8:Z8"/>
    <mergeCell ref="O10:Q10"/>
    <mergeCell ref="R10:T10"/>
    <mergeCell ref="U10:W10"/>
    <mergeCell ref="C14:E14"/>
    <mergeCell ref="C12:E12"/>
    <mergeCell ref="F12:H12"/>
    <mergeCell ref="I12:K12"/>
    <mergeCell ref="F14:H14"/>
    <mergeCell ref="I14:K14"/>
    <mergeCell ref="L10:N11"/>
    <mergeCell ref="L12:N12"/>
    <mergeCell ref="R12:T12"/>
    <mergeCell ref="C8:E8"/>
    <mergeCell ref="F8:H8"/>
    <mergeCell ref="I8:K9"/>
    <mergeCell ref="L8:N8"/>
    <mergeCell ref="C10:E10"/>
    <mergeCell ref="F10:H10"/>
    <mergeCell ref="I10:K10"/>
    <mergeCell ref="U12:W12"/>
    <mergeCell ref="X12:Z12"/>
    <mergeCell ref="X14:Z14"/>
    <mergeCell ref="R14:T15"/>
    <mergeCell ref="U14:W14"/>
    <mergeCell ref="L18:N18"/>
    <mergeCell ref="L16:N16"/>
    <mergeCell ref="O14:Q14"/>
    <mergeCell ref="C16:E16"/>
    <mergeCell ref="F16:H16"/>
    <mergeCell ref="I16:K16"/>
    <mergeCell ref="F18:H18"/>
    <mergeCell ref="I18:K18"/>
    <mergeCell ref="C18:E18"/>
    <mergeCell ref="L14:N14"/>
    <mergeCell ref="W1:X1"/>
    <mergeCell ref="X16:Z16"/>
    <mergeCell ref="R18:T18"/>
    <mergeCell ref="O16:Q16"/>
    <mergeCell ref="R16:T16"/>
    <mergeCell ref="U16:W17"/>
    <mergeCell ref="X18:Z19"/>
    <mergeCell ref="U18:W18"/>
    <mergeCell ref="O18:Q18"/>
    <mergeCell ref="O12:Q1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J28"/>
  <sheetViews>
    <sheetView workbookViewId="0" topLeftCell="A1">
      <selection activeCell="Q28" sqref="Q28"/>
    </sheetView>
  </sheetViews>
  <sheetFormatPr defaultColWidth="10.421875" defaultRowHeight="12.75"/>
  <cols>
    <col min="1" max="1" width="2.57421875" style="1" customWidth="1"/>
    <col min="2" max="2" width="19.42187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1" width="5.421875" style="1" customWidth="1"/>
    <col min="22" max="22" width="2.00390625" style="1" customWidth="1"/>
    <col min="23" max="24" width="5.421875" style="1" customWidth="1"/>
    <col min="25" max="25" width="2.00390625" style="1" customWidth="1"/>
    <col min="26" max="26" width="5.421875" style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1.851562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7:28" ht="23.25">
      <c r="G1" s="2" t="s">
        <v>109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W1" s="348">
        <f>'[4]Rozlosování-přehled'!L1</f>
        <v>2016</v>
      </c>
      <c r="X1" s="349"/>
      <c r="Y1" s="3"/>
      <c r="Z1" s="3"/>
      <c r="AA1" s="3"/>
      <c r="AB1" s="3"/>
    </row>
    <row r="2" ht="13.5" thickBot="1"/>
    <row r="3" spans="2:58" ht="96.75" customHeight="1" thickBot="1">
      <c r="B3" s="5"/>
      <c r="C3" s="347" t="str">
        <f>B5</f>
        <v>Havířov</v>
      </c>
      <c r="D3" s="344"/>
      <c r="E3" s="345"/>
      <c r="F3" s="343" t="str">
        <f>B7</f>
        <v>Paskov</v>
      </c>
      <c r="G3" s="344"/>
      <c r="H3" s="345"/>
      <c r="I3" s="343" t="str">
        <f>B9</f>
        <v>Hrabůvka </v>
      </c>
      <c r="J3" s="344"/>
      <c r="K3" s="345"/>
      <c r="L3" s="343" t="str">
        <f>B11</f>
        <v>VC Mexico B</v>
      </c>
      <c r="M3" s="344"/>
      <c r="N3" s="345"/>
      <c r="O3" s="343" t="str">
        <f>B13</f>
        <v>Hukvaldy</v>
      </c>
      <c r="P3" s="344"/>
      <c r="Q3" s="345"/>
      <c r="R3" s="343" t="str">
        <f>B15</f>
        <v>Proskovice B</v>
      </c>
      <c r="S3" s="344"/>
      <c r="T3" s="345"/>
      <c r="U3" s="343" t="str">
        <f>B17</f>
        <v>Nová Bělá</v>
      </c>
      <c r="V3" s="344"/>
      <c r="W3" s="345"/>
      <c r="X3" s="343" t="str">
        <f>B19</f>
        <v>Krmelín B</v>
      </c>
      <c r="Y3" s="344"/>
      <c r="Z3" s="346"/>
      <c r="AA3" s="6" t="s">
        <v>0</v>
      </c>
      <c r="AB3" s="343" t="s">
        <v>1</v>
      </c>
      <c r="AC3" s="344"/>
      <c r="AD3" s="345"/>
      <c r="AE3" s="7" t="s">
        <v>2</v>
      </c>
      <c r="AN3" s="201"/>
      <c r="BF3" s="1" t="s">
        <v>3</v>
      </c>
    </row>
    <row r="4" spans="2:40" ht="9.75" customHeight="1">
      <c r="B4" s="8"/>
      <c r="C4" s="320" t="s">
        <v>107</v>
      </c>
      <c r="D4" s="321"/>
      <c r="E4" s="322"/>
      <c r="F4" s="359">
        <f>'[4]Utkání-výsledky'!I15</f>
        <v>1</v>
      </c>
      <c r="G4" s="351"/>
      <c r="H4" s="360"/>
      <c r="I4" s="350">
        <f>'[4]Utkání-výsledky'!J18</f>
        <v>1</v>
      </c>
      <c r="J4" s="351"/>
      <c r="K4" s="360"/>
      <c r="L4" s="350">
        <f>'[4]Utkání-výsledky'!I24</f>
        <v>2</v>
      </c>
      <c r="M4" s="351"/>
      <c r="N4" s="360"/>
      <c r="O4" s="350">
        <f>'[4]Utkání-výsledky'!J29</f>
        <v>2</v>
      </c>
      <c r="P4" s="351"/>
      <c r="Q4" s="360"/>
      <c r="R4" s="350">
        <f>'[4]Utkání-výsledky'!I33</f>
        <v>2</v>
      </c>
      <c r="S4" s="351"/>
      <c r="T4" s="360"/>
      <c r="U4" s="350">
        <f>'[4]Utkání-výsledky'!J40</f>
        <v>2</v>
      </c>
      <c r="V4" s="351"/>
      <c r="W4" s="360"/>
      <c r="X4" s="350">
        <f>'[4]Utkání-výsledky'!I7</f>
        <v>1</v>
      </c>
      <c r="Y4" s="351"/>
      <c r="Z4" s="352"/>
      <c r="AA4" s="9"/>
      <c r="AB4" s="10" t="str">
        <f>IF(BJ4&gt;0,BF4," ")</f>
        <v> </v>
      </c>
      <c r="AC4" s="11" t="s">
        <v>4</v>
      </c>
      <c r="AD4" s="12" t="str">
        <f aca="true" t="shared" si="0" ref="AD4:AD19">IF(BJ4&gt;0,BI4," ")</f>
        <v> </v>
      </c>
      <c r="AE4" s="13"/>
      <c r="AN4" s="201"/>
    </row>
    <row r="5" spans="2:62" ht="30" customHeight="1" thickBot="1">
      <c r="B5" s="34" t="str">
        <f>'[4]Utkání-výsledky'!N4</f>
        <v>Havířov</v>
      </c>
      <c r="C5" s="323"/>
      <c r="D5" s="324"/>
      <c r="E5" s="324"/>
      <c r="F5" s="15">
        <f>'[4]Utkání-výsledky'!F15</f>
        <v>1</v>
      </c>
      <c r="G5" s="16" t="s">
        <v>4</v>
      </c>
      <c r="H5" s="17">
        <f>'[4]Utkání-výsledky'!H15</f>
        <v>2</v>
      </c>
      <c r="I5" s="18">
        <f>'[4]Utkání-výsledky'!H18</f>
        <v>1</v>
      </c>
      <c r="J5" s="16" t="s">
        <v>4</v>
      </c>
      <c r="K5" s="17">
        <f>'[4]Utkání-výsledky'!F18</f>
        <v>2</v>
      </c>
      <c r="L5" s="18">
        <f>'[4]Utkání-výsledky'!F24</f>
        <v>2</v>
      </c>
      <c r="M5" s="16" t="s">
        <v>4</v>
      </c>
      <c r="N5" s="17">
        <f>'[4]Utkání-výsledky'!H24</f>
        <v>1</v>
      </c>
      <c r="O5" s="18">
        <f>'[4]Utkání-výsledky'!H29</f>
        <v>2</v>
      </c>
      <c r="P5" s="16" t="s">
        <v>4</v>
      </c>
      <c r="Q5" s="17">
        <f>'[4]Utkání-výsledky'!F29</f>
        <v>1</v>
      </c>
      <c r="R5" s="18">
        <f>'[4]Utkání-výsledky'!F33</f>
        <v>2</v>
      </c>
      <c r="S5" s="16" t="s">
        <v>4</v>
      </c>
      <c r="T5" s="17">
        <f>'[4]Utkání-výsledky'!H33</f>
        <v>1</v>
      </c>
      <c r="U5" s="18">
        <f>'[4]Utkání-výsledky'!H40</f>
        <v>2</v>
      </c>
      <c r="V5" s="16" t="s">
        <v>4</v>
      </c>
      <c r="W5" s="17">
        <f>'[4]Utkání-výsledky'!F40</f>
        <v>1</v>
      </c>
      <c r="X5" s="18">
        <f>'[4]Utkání-výsledky'!F7</f>
        <v>1</v>
      </c>
      <c r="Y5" s="16" t="s">
        <v>4</v>
      </c>
      <c r="Z5" s="17">
        <f>'[4]Utkání-výsledky'!H7</f>
        <v>2</v>
      </c>
      <c r="AA5" s="19">
        <f aca="true" t="shared" si="1" ref="AA5:AA19">IF(BJ5&gt;0,BF5," ")</f>
        <v>11</v>
      </c>
      <c r="AB5" s="20">
        <f>IF(BJ5&gt;0,BG5," ")</f>
        <v>11</v>
      </c>
      <c r="AC5" s="21" t="s">
        <v>4</v>
      </c>
      <c r="AD5" s="22">
        <f t="shared" si="0"/>
        <v>10</v>
      </c>
      <c r="AE5" s="108" t="s">
        <v>14</v>
      </c>
      <c r="AN5" s="201"/>
      <c r="BF5" s="23">
        <f>SUM(F4:Z4)</f>
        <v>11</v>
      </c>
      <c r="BG5" s="24">
        <f>SUM(F5,I5,L5,O5,R5,U5,X5)</f>
        <v>11</v>
      </c>
      <c r="BH5" s="25" t="s">
        <v>4</v>
      </c>
      <c r="BI5" s="24">
        <f>SUM(H5,K5,N5,Q5,T5,W5,Z5)</f>
        <v>10</v>
      </c>
      <c r="BJ5" s="24">
        <f>BG5+BI5</f>
        <v>21</v>
      </c>
    </row>
    <row r="6" spans="2:62" ht="9.75" customHeight="1">
      <c r="B6" s="206"/>
      <c r="C6" s="359">
        <f>'[4]Utkání-výsledky'!J15</f>
        <v>2</v>
      </c>
      <c r="D6" s="351"/>
      <c r="E6" s="360"/>
      <c r="F6" s="320" t="s">
        <v>6</v>
      </c>
      <c r="G6" s="321"/>
      <c r="H6" s="322"/>
      <c r="I6" s="350">
        <f>'[4]Utkání-výsledky'!I25</f>
        <v>1</v>
      </c>
      <c r="J6" s="351"/>
      <c r="K6" s="360"/>
      <c r="L6" s="350">
        <f>'[4]Utkání-výsledky'!J28</f>
        <v>2</v>
      </c>
      <c r="M6" s="351"/>
      <c r="N6" s="360"/>
      <c r="O6" s="350">
        <f>'[4]Utkání-výsledky'!I34</f>
        <v>1</v>
      </c>
      <c r="P6" s="351"/>
      <c r="Q6" s="360"/>
      <c r="R6" s="350">
        <f>'[4]Utkání-výsledky'!J39</f>
        <v>1</v>
      </c>
      <c r="S6" s="351"/>
      <c r="T6" s="360"/>
      <c r="U6" s="350">
        <f>'[4]Utkání-výsledky'!I8</f>
        <v>2</v>
      </c>
      <c r="V6" s="351"/>
      <c r="W6" s="360"/>
      <c r="X6" s="350">
        <f>'[4]Utkání-výsledky'!I17</f>
        <v>1</v>
      </c>
      <c r="Y6" s="351"/>
      <c r="Z6" s="352"/>
      <c r="AA6" s="27" t="str">
        <f t="shared" si="1"/>
        <v> </v>
      </c>
      <c r="AB6" s="10" t="str">
        <f>IF(BJ6&gt;0,BF6," ")</f>
        <v> </v>
      </c>
      <c r="AC6" s="11" t="s">
        <v>4</v>
      </c>
      <c r="AD6" s="12" t="str">
        <f t="shared" si="0"/>
        <v> </v>
      </c>
      <c r="AE6" s="109"/>
      <c r="AN6" s="201"/>
      <c r="BF6" s="28"/>
      <c r="BG6" s="29"/>
      <c r="BH6" s="30"/>
      <c r="BI6" s="30"/>
      <c r="BJ6" s="29"/>
    </row>
    <row r="7" spans="2:62" ht="30" customHeight="1" thickBot="1">
      <c r="B7" s="34" t="str">
        <f>'[4]Utkání-výsledky'!N5</f>
        <v>Paskov</v>
      </c>
      <c r="C7" s="15">
        <f>H5</f>
        <v>2</v>
      </c>
      <c r="D7" s="16" t="s">
        <v>4</v>
      </c>
      <c r="E7" s="17">
        <f>F5</f>
        <v>1</v>
      </c>
      <c r="F7" s="323"/>
      <c r="G7" s="324" t="s">
        <v>6</v>
      </c>
      <c r="H7" s="325"/>
      <c r="I7" s="15">
        <f>'[4]Utkání-výsledky'!F25</f>
        <v>0</v>
      </c>
      <c r="J7" s="16" t="s">
        <v>4</v>
      </c>
      <c r="K7" s="17">
        <f>'[4]Utkání-výsledky'!H25</f>
        <v>3</v>
      </c>
      <c r="L7" s="18">
        <f>'[4]Utkání-výsledky'!H28</f>
        <v>3</v>
      </c>
      <c r="M7" s="16" t="s">
        <v>4</v>
      </c>
      <c r="N7" s="17">
        <f>'[4]Utkání-výsledky'!F28</f>
        <v>0</v>
      </c>
      <c r="O7" s="212">
        <f>'[4]Utkání-výsledky'!F34</f>
        <v>1</v>
      </c>
      <c r="P7" s="213" t="s">
        <v>4</v>
      </c>
      <c r="Q7" s="214">
        <f>'[4]Utkání-výsledky'!H34</f>
        <v>2</v>
      </c>
      <c r="R7" s="212">
        <f>'[4]Utkání-výsledky'!H39</f>
        <v>1</v>
      </c>
      <c r="S7" s="213" t="s">
        <v>4</v>
      </c>
      <c r="T7" s="214">
        <f>'[4]Utkání-výsledky'!F39</f>
        <v>2</v>
      </c>
      <c r="U7" s="207">
        <f>'[4]Utkání-výsledky'!F8</f>
        <v>3</v>
      </c>
      <c r="V7" s="208" t="s">
        <v>4</v>
      </c>
      <c r="W7" s="209">
        <f>'[4]Utkání-výsledky'!H8</f>
        <v>0</v>
      </c>
      <c r="X7" s="207">
        <f>'[4]Utkání-výsledky'!F17</f>
        <v>1</v>
      </c>
      <c r="Y7" s="208" t="s">
        <v>4</v>
      </c>
      <c r="Z7" s="209">
        <f>'[4]Utkání-výsledky'!H17</f>
        <v>2</v>
      </c>
      <c r="AA7" s="19">
        <f t="shared" si="1"/>
        <v>10</v>
      </c>
      <c r="AB7" s="20">
        <f>IF(BJ7&gt;0,BG7," ")</f>
        <v>11</v>
      </c>
      <c r="AC7" s="21" t="s">
        <v>4</v>
      </c>
      <c r="AD7" s="22">
        <f t="shared" si="0"/>
        <v>10</v>
      </c>
      <c r="AE7" s="108" t="s">
        <v>15</v>
      </c>
      <c r="AF7" s="232">
        <v>2</v>
      </c>
      <c r="AG7" s="1">
        <v>2</v>
      </c>
      <c r="AH7" s="1">
        <v>4</v>
      </c>
      <c r="AN7" s="201"/>
      <c r="BF7" s="23">
        <f>SUM(C6:C6)+SUM(I6:Z6)</f>
        <v>10</v>
      </c>
      <c r="BG7" s="24">
        <f>SUM(C7,I7,L7,O7,R7,U7,X7)</f>
        <v>11</v>
      </c>
      <c r="BH7" s="25" t="s">
        <v>4</v>
      </c>
      <c r="BI7" s="24">
        <f>SUM(E7,K7,N7,Q7,T7,W7,Z7)</f>
        <v>10</v>
      </c>
      <c r="BJ7" s="24">
        <f>BG7+BI7</f>
        <v>21</v>
      </c>
    </row>
    <row r="8" spans="2:62" ht="9.75" customHeight="1">
      <c r="B8" s="206"/>
      <c r="C8" s="359">
        <f>'[4]Utkání-výsledky'!I18</f>
        <v>2</v>
      </c>
      <c r="D8" s="351"/>
      <c r="E8" s="360"/>
      <c r="F8" s="353">
        <f>'[4]Utkání-výsledky'!J25</f>
        <v>2</v>
      </c>
      <c r="G8" s="353"/>
      <c r="H8" s="355"/>
      <c r="I8" s="320" t="s">
        <v>8</v>
      </c>
      <c r="J8" s="321"/>
      <c r="K8" s="322"/>
      <c r="L8" s="350">
        <f>'[4]Utkání-výsledky'!I35</f>
        <v>2</v>
      </c>
      <c r="M8" s="351"/>
      <c r="N8" s="360"/>
      <c r="O8" s="356">
        <f>'[4]Utkání-výsledky'!J38</f>
        <v>2</v>
      </c>
      <c r="P8" s="357"/>
      <c r="Q8" s="358"/>
      <c r="R8" s="356">
        <f>'[4]Utkání-výsledky'!I9</f>
        <v>2</v>
      </c>
      <c r="S8" s="357"/>
      <c r="T8" s="358"/>
      <c r="U8" s="356">
        <f>'[4]Utkání-výsledky'!J14</f>
        <v>1</v>
      </c>
      <c r="V8" s="357"/>
      <c r="W8" s="358"/>
      <c r="X8" s="356">
        <f>'[4]Utkání-výsledky'!I27</f>
        <v>2</v>
      </c>
      <c r="Y8" s="357"/>
      <c r="Z8" s="361"/>
      <c r="AA8" s="27" t="str">
        <f t="shared" si="1"/>
        <v> </v>
      </c>
      <c r="AB8" s="10" t="str">
        <f>IF(BJ8&gt;0,BF8," ")</f>
        <v> </v>
      </c>
      <c r="AC8" s="11" t="s">
        <v>4</v>
      </c>
      <c r="AD8" s="12" t="str">
        <f t="shared" si="0"/>
        <v> </v>
      </c>
      <c r="AE8" s="109"/>
      <c r="AF8" s="232"/>
      <c r="AN8" s="201"/>
      <c r="BF8" s="28"/>
      <c r="BG8" s="29"/>
      <c r="BH8" s="30"/>
      <c r="BI8" s="30"/>
      <c r="BJ8" s="29"/>
    </row>
    <row r="9" spans="2:62" ht="30" customHeight="1" thickBot="1">
      <c r="B9" s="107" t="str">
        <f>'[4]Utkání-výsledky'!N6</f>
        <v>Hrabůvka </v>
      </c>
      <c r="C9" s="15">
        <f>K5</f>
        <v>2</v>
      </c>
      <c r="D9" s="16" t="s">
        <v>4</v>
      </c>
      <c r="E9" s="17">
        <f>I5</f>
        <v>1</v>
      </c>
      <c r="F9" s="31">
        <f>K7</f>
        <v>3</v>
      </c>
      <c r="G9" s="32" t="s">
        <v>4</v>
      </c>
      <c r="H9" s="22">
        <f>I7</f>
        <v>0</v>
      </c>
      <c r="I9" s="323"/>
      <c r="J9" s="324" t="s">
        <v>8</v>
      </c>
      <c r="K9" s="325"/>
      <c r="L9" s="211">
        <f>'[4]Utkání-výsledky'!F35</f>
        <v>3</v>
      </c>
      <c r="M9" s="208" t="s">
        <v>4</v>
      </c>
      <c r="N9" s="209">
        <f>'[4]Utkání-výsledky'!H35</f>
        <v>0</v>
      </c>
      <c r="O9" s="207">
        <f>'[4]Utkání-výsledky'!H38</f>
        <v>3</v>
      </c>
      <c r="P9" s="208" t="s">
        <v>4</v>
      </c>
      <c r="Q9" s="209">
        <f>'[4]Utkání-výsledky'!F38</f>
        <v>0</v>
      </c>
      <c r="R9" s="207">
        <f>'[4]Utkání-výsledky'!F9</f>
        <v>2</v>
      </c>
      <c r="S9" s="208" t="s">
        <v>4</v>
      </c>
      <c r="T9" s="209">
        <f>'[4]Utkání-výsledky'!H9</f>
        <v>1</v>
      </c>
      <c r="U9" s="207">
        <f>'[4]Utkání-výsledky'!H14</f>
        <v>0</v>
      </c>
      <c r="V9" s="208" t="s">
        <v>4</v>
      </c>
      <c r="W9" s="209">
        <f>'[4]Utkání-výsledky'!F14</f>
        <v>3</v>
      </c>
      <c r="X9" s="207">
        <f>'[4]Utkání-výsledky'!F27</f>
        <v>3</v>
      </c>
      <c r="Y9" s="208" t="s">
        <v>4</v>
      </c>
      <c r="Z9" s="209">
        <f>'[4]Utkání-výsledky'!H27</f>
        <v>0</v>
      </c>
      <c r="AA9" s="19">
        <f t="shared" si="1"/>
        <v>13</v>
      </c>
      <c r="AB9" s="20">
        <f>IF(BJ9&gt;0,BG9," ")</f>
        <v>16</v>
      </c>
      <c r="AC9" s="21" t="s">
        <v>4</v>
      </c>
      <c r="AD9" s="22">
        <f t="shared" si="0"/>
        <v>5</v>
      </c>
      <c r="AE9" s="233" t="s">
        <v>7</v>
      </c>
      <c r="AF9" s="232"/>
      <c r="AN9" s="201"/>
      <c r="BF9" s="23">
        <f>SUM(C8:F8)+SUM(L8:Z8)</f>
        <v>13</v>
      </c>
      <c r="BG9" s="24">
        <f>SUM(F9,C9,L9,O9,R9,U9,X9)</f>
        <v>16</v>
      </c>
      <c r="BH9" s="25" t="s">
        <v>4</v>
      </c>
      <c r="BI9" s="24">
        <f>SUM(H9,E9,N9,Q9,T9,W9,Z9)</f>
        <v>5</v>
      </c>
      <c r="BJ9" s="24">
        <f>BG9+BI9</f>
        <v>21</v>
      </c>
    </row>
    <row r="10" spans="2:62" ht="9.75" customHeight="1">
      <c r="B10" s="206"/>
      <c r="C10" s="359">
        <f>'[4]Utkání-výsledky'!J24</f>
        <v>1</v>
      </c>
      <c r="D10" s="351"/>
      <c r="E10" s="360"/>
      <c r="F10" s="353">
        <f>'[4]Utkání-výsledky'!I28</f>
        <v>1</v>
      </c>
      <c r="G10" s="353"/>
      <c r="H10" s="353"/>
      <c r="I10" s="353">
        <f>'[4]Utkání-výsledky'!J35</f>
        <v>1</v>
      </c>
      <c r="J10" s="353"/>
      <c r="K10" s="355"/>
      <c r="L10" s="320" t="s">
        <v>29</v>
      </c>
      <c r="M10" s="321"/>
      <c r="N10" s="322"/>
      <c r="O10" s="356">
        <f>'[4]Utkání-výsledky'!I10</f>
        <v>2</v>
      </c>
      <c r="P10" s="357"/>
      <c r="Q10" s="358"/>
      <c r="R10" s="356">
        <f>'[4]Utkání-výsledky'!J13</f>
        <v>1</v>
      </c>
      <c r="S10" s="357"/>
      <c r="T10" s="358"/>
      <c r="U10" s="356">
        <f>'[4]Utkání-výsledky'!I19</f>
        <v>1</v>
      </c>
      <c r="V10" s="357"/>
      <c r="W10" s="358"/>
      <c r="X10" s="356">
        <f>'[4]Utkání-výsledky'!I37</f>
        <v>1</v>
      </c>
      <c r="Y10" s="357"/>
      <c r="Z10" s="361"/>
      <c r="AA10" s="27" t="str">
        <f t="shared" si="1"/>
        <v> </v>
      </c>
      <c r="AB10" s="10" t="str">
        <f>IF(BJ10&gt;0,BF10," ")</f>
        <v> </v>
      </c>
      <c r="AC10" s="11" t="s">
        <v>4</v>
      </c>
      <c r="AD10" s="12" t="str">
        <f t="shared" si="0"/>
        <v> </v>
      </c>
      <c r="AE10" s="109"/>
      <c r="AF10" s="232"/>
      <c r="AN10" s="201"/>
      <c r="BF10" s="28"/>
      <c r="BG10" s="29"/>
      <c r="BH10" s="30"/>
      <c r="BI10" s="30"/>
      <c r="BJ10" s="29"/>
    </row>
    <row r="11" spans="2:62" ht="30" customHeight="1" thickBot="1">
      <c r="B11" s="34" t="str">
        <f>'[4]Utkání-výsledky'!N7</f>
        <v>VC Mexico B</v>
      </c>
      <c r="C11" s="15">
        <f>N5</f>
        <v>1</v>
      </c>
      <c r="D11" s="16" t="s">
        <v>4</v>
      </c>
      <c r="E11" s="17">
        <f>L5</f>
        <v>2</v>
      </c>
      <c r="F11" s="207">
        <f>N7</f>
        <v>0</v>
      </c>
      <c r="G11" s="208" t="s">
        <v>4</v>
      </c>
      <c r="H11" s="209">
        <f>L7</f>
        <v>3</v>
      </c>
      <c r="I11" s="215">
        <f>N9</f>
        <v>0</v>
      </c>
      <c r="J11" s="216" t="s">
        <v>4</v>
      </c>
      <c r="K11" s="217">
        <f>L9</f>
        <v>3</v>
      </c>
      <c r="L11" s="323"/>
      <c r="M11" s="324" t="s">
        <v>10</v>
      </c>
      <c r="N11" s="325"/>
      <c r="O11" s="211">
        <f>'[4]Utkání-výsledky'!F10</f>
        <v>2</v>
      </c>
      <c r="P11" s="208" t="s">
        <v>4</v>
      </c>
      <c r="Q11" s="209">
        <f>'[4]Utkání-výsledky'!H10</f>
        <v>1</v>
      </c>
      <c r="R11" s="207">
        <f>'[4]Utkání-výsledky'!H13</f>
        <v>0</v>
      </c>
      <c r="S11" s="208" t="s">
        <v>4</v>
      </c>
      <c r="T11" s="209">
        <f>'[4]Utkání-výsledky'!F13</f>
        <v>3</v>
      </c>
      <c r="U11" s="215">
        <f>'[4]Utkání-výsledky'!F19</f>
        <v>1</v>
      </c>
      <c r="V11" s="216" t="s">
        <v>4</v>
      </c>
      <c r="W11" s="217">
        <f>'[4]Utkání-výsledky'!H19</f>
        <v>2</v>
      </c>
      <c r="X11" s="207">
        <f>'[4]Utkání-výsledky'!F37</f>
        <v>1</v>
      </c>
      <c r="Y11" s="208" t="s">
        <v>4</v>
      </c>
      <c r="Z11" s="209">
        <f>'[4]Utkání-výsledky'!H37</f>
        <v>2</v>
      </c>
      <c r="AA11" s="19">
        <f t="shared" si="1"/>
        <v>8</v>
      </c>
      <c r="AB11" s="20">
        <f>IF(BJ11&gt;0,BG11," ")</f>
        <v>5</v>
      </c>
      <c r="AC11" s="21" t="s">
        <v>4</v>
      </c>
      <c r="AD11" s="22">
        <f t="shared" si="0"/>
        <v>16</v>
      </c>
      <c r="AE11" s="108" t="s">
        <v>11</v>
      </c>
      <c r="AF11" s="232"/>
      <c r="AN11" s="201"/>
      <c r="BF11" s="23">
        <f>SUM(C10:I10)+SUM(O10:Z10)</f>
        <v>8</v>
      </c>
      <c r="BG11" s="24">
        <f>SUM(F11,I11,C11,O11,R11,U11,X11)</f>
        <v>5</v>
      </c>
      <c r="BH11" s="25" t="s">
        <v>4</v>
      </c>
      <c r="BI11" s="24">
        <f>SUM(H11,K11,E11,Q11,T11,W11,Z11)</f>
        <v>16</v>
      </c>
      <c r="BJ11" s="24">
        <f>BG11+BI11</f>
        <v>21</v>
      </c>
    </row>
    <row r="12" spans="2:62" ht="9.75" customHeight="1">
      <c r="B12" s="206"/>
      <c r="C12" s="359">
        <f>'[4]Utkání-výsledky'!I29</f>
        <v>1</v>
      </c>
      <c r="D12" s="351"/>
      <c r="E12" s="360"/>
      <c r="F12" s="354">
        <f>'[4]Utkání-výsledky'!J34</f>
        <v>2</v>
      </c>
      <c r="G12" s="354"/>
      <c r="H12" s="354"/>
      <c r="I12" s="354">
        <f>'[4]Utkání-výsledky'!I38</f>
        <v>1</v>
      </c>
      <c r="J12" s="354"/>
      <c r="K12" s="354"/>
      <c r="L12" s="353">
        <f>'[4]Utkání-výsledky'!J10</f>
        <v>1</v>
      </c>
      <c r="M12" s="353"/>
      <c r="N12" s="355"/>
      <c r="O12" s="320">
        <v>2</v>
      </c>
      <c r="P12" s="321"/>
      <c r="Q12" s="322"/>
      <c r="R12" s="350">
        <f>'[4]Utkání-výsledky'!I20</f>
        <v>2</v>
      </c>
      <c r="S12" s="351"/>
      <c r="T12" s="360"/>
      <c r="U12" s="350">
        <f>'[4]Utkání-výsledky'!J23</f>
        <v>1</v>
      </c>
      <c r="V12" s="351"/>
      <c r="W12" s="360"/>
      <c r="X12" s="350">
        <f>'[4]Utkání-výsledky'!J12</f>
        <v>2</v>
      </c>
      <c r="Y12" s="351"/>
      <c r="Z12" s="352"/>
      <c r="AA12" s="27" t="str">
        <f t="shared" si="1"/>
        <v> </v>
      </c>
      <c r="AB12" s="10" t="str">
        <f>IF(BJ12&gt;0,BF12," ")</f>
        <v> </v>
      </c>
      <c r="AC12" s="11" t="s">
        <v>4</v>
      </c>
      <c r="AD12" s="12" t="str">
        <f t="shared" si="0"/>
        <v> </v>
      </c>
      <c r="AE12" s="109"/>
      <c r="AF12" s="232"/>
      <c r="AN12" s="201"/>
      <c r="BF12" s="28"/>
      <c r="BG12" s="29"/>
      <c r="BH12" s="30"/>
      <c r="BI12" s="30"/>
      <c r="BJ12" s="29"/>
    </row>
    <row r="13" spans="2:62" ht="30" customHeight="1" thickBot="1">
      <c r="B13" s="34" t="str">
        <f>'[4]Utkání-výsledky'!N8</f>
        <v>Hukvaldy</v>
      </c>
      <c r="C13" s="15">
        <f>Q5</f>
        <v>1</v>
      </c>
      <c r="D13" s="16" t="s">
        <v>4</v>
      </c>
      <c r="E13" s="17">
        <f>O5</f>
        <v>2</v>
      </c>
      <c r="F13" s="212">
        <f>Q7</f>
        <v>2</v>
      </c>
      <c r="G13" s="213" t="s">
        <v>4</v>
      </c>
      <c r="H13" s="214">
        <f>O7</f>
        <v>1</v>
      </c>
      <c r="I13" s="207">
        <f>Q9</f>
        <v>0</v>
      </c>
      <c r="J13" s="208" t="s">
        <v>4</v>
      </c>
      <c r="K13" s="209">
        <f>O9</f>
        <v>3</v>
      </c>
      <c r="L13" s="31">
        <f>Q11</f>
        <v>1</v>
      </c>
      <c r="M13" s="32" t="s">
        <v>4</v>
      </c>
      <c r="N13" s="22">
        <f>O11</f>
        <v>2</v>
      </c>
      <c r="O13" s="323"/>
      <c r="P13" s="324">
        <v>2</v>
      </c>
      <c r="Q13" s="325"/>
      <c r="R13" s="234">
        <f>'[4]Utkání-výsledky'!F20</f>
        <v>2</v>
      </c>
      <c r="S13" s="213" t="s">
        <v>4</v>
      </c>
      <c r="T13" s="214">
        <f>'[4]Utkání-výsledky'!H20</f>
        <v>1</v>
      </c>
      <c r="U13" s="218">
        <f>'[4]Utkání-výsledky'!H23</f>
        <v>1</v>
      </c>
      <c r="V13" s="219" t="s">
        <v>4</v>
      </c>
      <c r="W13" s="220">
        <f>'[4]Utkání-výsledky'!F23</f>
        <v>2</v>
      </c>
      <c r="X13" s="18">
        <f>'[4]Utkání-výsledky'!H12</f>
        <v>3</v>
      </c>
      <c r="Y13" s="16" t="s">
        <v>4</v>
      </c>
      <c r="Z13" s="17">
        <f>'[4]Utkání-výsledky'!F12</f>
        <v>0</v>
      </c>
      <c r="AA13" s="19">
        <f t="shared" si="1"/>
        <v>10</v>
      </c>
      <c r="AB13" s="20">
        <f>IF(BJ13&gt;0,BG13," ")</f>
        <v>10</v>
      </c>
      <c r="AC13" s="21" t="s">
        <v>4</v>
      </c>
      <c r="AD13" s="22">
        <f t="shared" si="0"/>
        <v>11</v>
      </c>
      <c r="AE13" s="108" t="s">
        <v>9</v>
      </c>
      <c r="AF13" s="232">
        <v>4</v>
      </c>
      <c r="AG13" s="1">
        <v>4</v>
      </c>
      <c r="AH13" s="1">
        <v>2</v>
      </c>
      <c r="AN13" s="201"/>
      <c r="BF13" s="23">
        <f>SUM(C12:L12)+SUM(R12:Z12)</f>
        <v>10</v>
      </c>
      <c r="BG13" s="24">
        <f>SUM(F13,I13,L13,C13,R13,U13,X13)</f>
        <v>10</v>
      </c>
      <c r="BH13" s="25" t="s">
        <v>4</v>
      </c>
      <c r="BI13" s="24">
        <f>SUM(H13,K13,N13,E13,T13,W13,Z13)</f>
        <v>11</v>
      </c>
      <c r="BJ13" s="24">
        <f>BG13+BI13</f>
        <v>21</v>
      </c>
    </row>
    <row r="14" spans="2:62" ht="9.75" customHeight="1">
      <c r="B14" s="206"/>
      <c r="C14" s="359">
        <f>'[4]Utkání-výsledky'!J33</f>
        <v>1</v>
      </c>
      <c r="D14" s="351"/>
      <c r="E14" s="360"/>
      <c r="F14" s="354">
        <f>'[4]Utkání-výsledky'!I39</f>
        <v>2</v>
      </c>
      <c r="G14" s="354"/>
      <c r="H14" s="354"/>
      <c r="I14" s="354">
        <f>'[4]Utkání-výsledky'!J9</f>
        <v>1</v>
      </c>
      <c r="J14" s="354"/>
      <c r="K14" s="354"/>
      <c r="L14" s="353">
        <f>'[4]Utkání-výsledky'!I13</f>
        <v>2</v>
      </c>
      <c r="M14" s="353"/>
      <c r="N14" s="353"/>
      <c r="O14" s="353">
        <f>'[4]Utkání-výsledky'!J20</f>
        <v>1</v>
      </c>
      <c r="P14" s="353"/>
      <c r="Q14" s="355"/>
      <c r="R14" s="320">
        <v>0</v>
      </c>
      <c r="S14" s="321"/>
      <c r="T14" s="322"/>
      <c r="U14" s="350">
        <f>'[4]Utkání-výsledky'!I30</f>
        <v>1</v>
      </c>
      <c r="V14" s="351"/>
      <c r="W14" s="360"/>
      <c r="X14" s="350">
        <f>'[4]Utkání-výsledky'!J22</f>
        <v>2</v>
      </c>
      <c r="Y14" s="351"/>
      <c r="Z14" s="352"/>
      <c r="AA14" s="27" t="str">
        <f t="shared" si="1"/>
        <v> </v>
      </c>
      <c r="AB14" s="10" t="str">
        <f>IF(BJ14&gt;0,BF14," ")</f>
        <v> </v>
      </c>
      <c r="AC14" s="11" t="s">
        <v>4</v>
      </c>
      <c r="AD14" s="12" t="str">
        <f t="shared" si="0"/>
        <v> </v>
      </c>
      <c r="AE14" s="109"/>
      <c r="AF14" s="232"/>
      <c r="AN14" s="201"/>
      <c r="BF14" s="28"/>
      <c r="BG14" s="29"/>
      <c r="BH14" s="30"/>
      <c r="BI14" s="30"/>
      <c r="BJ14" s="29"/>
    </row>
    <row r="15" spans="2:62" ht="30" customHeight="1" thickBot="1">
      <c r="B15" s="34" t="str">
        <f>'[4]Utkání-výsledky'!N9</f>
        <v>Proskovice B</v>
      </c>
      <c r="C15" s="15">
        <f>T5</f>
        <v>1</v>
      </c>
      <c r="D15" s="16" t="s">
        <v>4</v>
      </c>
      <c r="E15" s="17">
        <f>R5</f>
        <v>2</v>
      </c>
      <c r="F15" s="212">
        <f>T7</f>
        <v>2</v>
      </c>
      <c r="G15" s="213" t="s">
        <v>4</v>
      </c>
      <c r="H15" s="214">
        <f>R7</f>
        <v>1</v>
      </c>
      <c r="I15" s="207">
        <f>T9</f>
        <v>1</v>
      </c>
      <c r="J15" s="208" t="s">
        <v>4</v>
      </c>
      <c r="K15" s="209">
        <f>R9</f>
        <v>2</v>
      </c>
      <c r="L15" s="207">
        <f>T11</f>
        <v>3</v>
      </c>
      <c r="M15" s="208" t="s">
        <v>4</v>
      </c>
      <c r="N15" s="209">
        <f>R11</f>
        <v>0</v>
      </c>
      <c r="O15" s="235">
        <f>T13</f>
        <v>1</v>
      </c>
      <c r="P15" s="236" t="s">
        <v>4</v>
      </c>
      <c r="Q15" s="237">
        <f>R13</f>
        <v>2</v>
      </c>
      <c r="R15" s="323"/>
      <c r="S15" s="324">
        <v>0</v>
      </c>
      <c r="T15" s="325"/>
      <c r="U15" s="15">
        <f>'[4]Utkání-výsledky'!F30</f>
        <v>1</v>
      </c>
      <c r="V15" s="16" t="s">
        <v>4</v>
      </c>
      <c r="W15" s="17">
        <f>'[4]Utkání-výsledky'!H30</f>
        <v>2</v>
      </c>
      <c r="X15" s="18">
        <f>'[4]Utkání-výsledky'!H22</f>
        <v>2</v>
      </c>
      <c r="Y15" s="16" t="s">
        <v>4</v>
      </c>
      <c r="Z15" s="17">
        <f>'[4]Utkání-výsledky'!F22</f>
        <v>1</v>
      </c>
      <c r="AA15" s="19">
        <f t="shared" si="1"/>
        <v>10</v>
      </c>
      <c r="AB15" s="20">
        <f>IF(BJ15&gt;0,BG15," ")</f>
        <v>11</v>
      </c>
      <c r="AC15" s="21" t="s">
        <v>4</v>
      </c>
      <c r="AD15" s="22">
        <f t="shared" si="0"/>
        <v>10</v>
      </c>
      <c r="AE15" s="108" t="s">
        <v>13</v>
      </c>
      <c r="AF15" s="232">
        <v>3</v>
      </c>
      <c r="AG15" s="1">
        <v>3</v>
      </c>
      <c r="AH15" s="1">
        <v>3</v>
      </c>
      <c r="AN15" s="201"/>
      <c r="BF15" s="23">
        <f>SUM(C14:O14)+SUM(U14:Z14)</f>
        <v>10</v>
      </c>
      <c r="BG15" s="24">
        <f>SUM(F15,I15,L15,O15,C15,U15,X15)</f>
        <v>11</v>
      </c>
      <c r="BH15" s="25" t="s">
        <v>4</v>
      </c>
      <c r="BI15" s="24">
        <f>SUM(H15,K15,N15,Q15,E15,W15,Z15)</f>
        <v>10</v>
      </c>
      <c r="BJ15" s="24">
        <f>BG15+BI15</f>
        <v>21</v>
      </c>
    </row>
    <row r="16" spans="2:62" ht="9.75" customHeight="1">
      <c r="B16" s="206"/>
      <c r="C16" s="359">
        <f>'[4]Utkání-výsledky'!I40</f>
        <v>1</v>
      </c>
      <c r="D16" s="351"/>
      <c r="E16" s="360"/>
      <c r="F16" s="354">
        <f>'[4]Utkání-výsledky'!J8</f>
        <v>1</v>
      </c>
      <c r="G16" s="354"/>
      <c r="H16" s="354"/>
      <c r="I16" s="354">
        <f>'[4]Utkání-výsledky'!I14</f>
        <v>2</v>
      </c>
      <c r="J16" s="354"/>
      <c r="K16" s="354"/>
      <c r="L16" s="354">
        <f>'[4]Utkání-výsledky'!J19</f>
        <v>2</v>
      </c>
      <c r="M16" s="354"/>
      <c r="N16" s="354"/>
      <c r="O16" s="354">
        <f>'[4]Utkání-výsledky'!I23</f>
        <v>2</v>
      </c>
      <c r="P16" s="354"/>
      <c r="Q16" s="354"/>
      <c r="R16" s="353">
        <f>'[4]Utkání-výsledky'!J30</f>
        <v>2</v>
      </c>
      <c r="S16" s="353"/>
      <c r="T16" s="355"/>
      <c r="U16" s="320">
        <v>1</v>
      </c>
      <c r="V16" s="321"/>
      <c r="W16" s="322"/>
      <c r="X16" s="350">
        <f>'[4]Utkání-výsledky'!J32</f>
        <v>2</v>
      </c>
      <c r="Y16" s="351"/>
      <c r="Z16" s="352"/>
      <c r="AA16" s="27" t="str">
        <f t="shared" si="1"/>
        <v> </v>
      </c>
      <c r="AB16" s="10" t="str">
        <f>IF(BJ16&gt;0,BF16," ")</f>
        <v> </v>
      </c>
      <c r="AC16" s="11" t="s">
        <v>4</v>
      </c>
      <c r="AD16" s="12" t="str">
        <f t="shared" si="0"/>
        <v> </v>
      </c>
      <c r="AE16" s="109"/>
      <c r="AN16" s="201"/>
      <c r="BF16" s="28"/>
      <c r="BG16" s="29"/>
      <c r="BH16" s="30"/>
      <c r="BI16" s="30"/>
      <c r="BJ16" s="29"/>
    </row>
    <row r="17" spans="2:62" ht="30" customHeight="1" thickBot="1">
      <c r="B17" s="107" t="str">
        <f>'[4]Utkání-výsledky'!N10</f>
        <v>Nová Bělá</v>
      </c>
      <c r="C17" s="15">
        <f>W5</f>
        <v>1</v>
      </c>
      <c r="D17" s="16" t="s">
        <v>4</v>
      </c>
      <c r="E17" s="17">
        <f>U5</f>
        <v>2</v>
      </c>
      <c r="F17" s="207">
        <f>W7</f>
        <v>0</v>
      </c>
      <c r="G17" s="208" t="s">
        <v>4</v>
      </c>
      <c r="H17" s="209">
        <f>U7</f>
        <v>3</v>
      </c>
      <c r="I17" s="207">
        <f>W9</f>
        <v>3</v>
      </c>
      <c r="J17" s="208" t="s">
        <v>4</v>
      </c>
      <c r="K17" s="209">
        <f>U9</f>
        <v>0</v>
      </c>
      <c r="L17" s="215">
        <f>W11</f>
        <v>2</v>
      </c>
      <c r="M17" s="216" t="s">
        <v>4</v>
      </c>
      <c r="N17" s="217">
        <f>U11</f>
        <v>1</v>
      </c>
      <c r="O17" s="207">
        <f>W13</f>
        <v>2</v>
      </c>
      <c r="P17" s="208" t="s">
        <v>4</v>
      </c>
      <c r="Q17" s="209">
        <f>U13</f>
        <v>1</v>
      </c>
      <c r="R17" s="31">
        <f>W15</f>
        <v>2</v>
      </c>
      <c r="S17" s="32" t="s">
        <v>4</v>
      </c>
      <c r="T17" s="22">
        <f>U15</f>
        <v>1</v>
      </c>
      <c r="U17" s="323"/>
      <c r="V17" s="324">
        <v>0</v>
      </c>
      <c r="W17" s="325"/>
      <c r="X17" s="211">
        <f>'[4]Utkání-výsledky'!H32</f>
        <v>3</v>
      </c>
      <c r="Y17" s="208" t="s">
        <v>4</v>
      </c>
      <c r="Z17" s="209">
        <f>'[4]Utkání-výsledky'!F32</f>
        <v>0</v>
      </c>
      <c r="AA17" s="19">
        <f t="shared" si="1"/>
        <v>12</v>
      </c>
      <c r="AB17" s="20">
        <f>IF(BJ17&gt;0,BG17," ")</f>
        <v>13</v>
      </c>
      <c r="AC17" s="21" t="s">
        <v>4</v>
      </c>
      <c r="AD17" s="22">
        <f t="shared" si="0"/>
        <v>8</v>
      </c>
      <c r="AE17" s="233" t="s">
        <v>12</v>
      </c>
      <c r="AN17" s="201"/>
      <c r="BF17" s="23">
        <f>SUM(C16:R16)+SUM(X16:Z16)</f>
        <v>12</v>
      </c>
      <c r="BG17" s="24">
        <f>SUM(F17,I17,L17,O17,R17,C17,X17)</f>
        <v>13</v>
      </c>
      <c r="BH17" s="25" t="s">
        <v>4</v>
      </c>
      <c r="BI17" s="24">
        <f>SUM(H17,K17,N17,Q17,T17,E17,Z17)</f>
        <v>8</v>
      </c>
      <c r="BJ17" s="24">
        <f>BG17+BI17</f>
        <v>21</v>
      </c>
    </row>
    <row r="18" spans="2:62" ht="9.75" customHeight="1">
      <c r="B18" s="206"/>
      <c r="C18" s="359">
        <f>'[4]Utkání-výsledky'!J7</f>
        <v>2</v>
      </c>
      <c r="D18" s="351"/>
      <c r="E18" s="360"/>
      <c r="F18" s="354">
        <f>'[4]Utkání-výsledky'!J17</f>
        <v>2</v>
      </c>
      <c r="G18" s="354"/>
      <c r="H18" s="354"/>
      <c r="I18" s="354">
        <f>'[4]Utkání-výsledky'!J27</f>
        <v>1</v>
      </c>
      <c r="J18" s="354"/>
      <c r="K18" s="354"/>
      <c r="L18" s="354">
        <f>'[4]Utkání-výsledky'!J37</f>
        <v>2</v>
      </c>
      <c r="M18" s="354"/>
      <c r="N18" s="354"/>
      <c r="O18" s="356">
        <f>'[4]Utkání-výsledky'!I12</f>
        <v>0</v>
      </c>
      <c r="P18" s="357"/>
      <c r="Q18" s="358"/>
      <c r="R18" s="353">
        <f>'[4]Utkání-výsledky'!I22</f>
        <v>1</v>
      </c>
      <c r="S18" s="353"/>
      <c r="T18" s="353"/>
      <c r="U18" s="353">
        <f>'[4]Utkání-výsledky'!I32</f>
        <v>1</v>
      </c>
      <c r="V18" s="353"/>
      <c r="W18" s="355"/>
      <c r="X18" s="320">
        <v>6</v>
      </c>
      <c r="Y18" s="321"/>
      <c r="Z18" s="322"/>
      <c r="AA18" s="27" t="str">
        <f t="shared" si="1"/>
        <v> </v>
      </c>
      <c r="AB18" s="10" t="str">
        <f>IF(BJ18&gt;0,BF18," ")</f>
        <v> </v>
      </c>
      <c r="AC18" s="11" t="s">
        <v>4</v>
      </c>
      <c r="AD18" s="12" t="str">
        <f t="shared" si="0"/>
        <v> </v>
      </c>
      <c r="AE18" s="33"/>
      <c r="AN18" s="20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F18" s="28"/>
      <c r="BG18" s="29"/>
      <c r="BH18" s="30"/>
      <c r="BI18" s="30"/>
      <c r="BJ18" s="29"/>
    </row>
    <row r="19" spans="2:62" ht="30" customHeight="1" thickBot="1">
      <c r="B19" s="34" t="str">
        <f>'[4]Utkání-výsledky'!N11</f>
        <v>Krmelín B</v>
      </c>
      <c r="C19" s="15">
        <f>Z5</f>
        <v>2</v>
      </c>
      <c r="D19" s="16" t="s">
        <v>4</v>
      </c>
      <c r="E19" s="17">
        <f>X5</f>
        <v>1</v>
      </c>
      <c r="F19" s="207">
        <f>Z7</f>
        <v>2</v>
      </c>
      <c r="G19" s="208" t="s">
        <v>4</v>
      </c>
      <c r="H19" s="209">
        <f>X7</f>
        <v>1</v>
      </c>
      <c r="I19" s="207">
        <f>Z9</f>
        <v>0</v>
      </c>
      <c r="J19" s="208" t="s">
        <v>4</v>
      </c>
      <c r="K19" s="209">
        <f>X9</f>
        <v>3</v>
      </c>
      <c r="L19" s="207">
        <f>Z11</f>
        <v>2</v>
      </c>
      <c r="M19" s="208" t="s">
        <v>4</v>
      </c>
      <c r="N19" s="209">
        <f>X11</f>
        <v>1</v>
      </c>
      <c r="O19" s="215">
        <f>Z13</f>
        <v>0</v>
      </c>
      <c r="P19" s="216" t="s">
        <v>4</v>
      </c>
      <c r="Q19" s="217">
        <f>X13</f>
        <v>3</v>
      </c>
      <c r="R19" s="35">
        <f>Z15</f>
        <v>1</v>
      </c>
      <c r="S19" s="36" t="s">
        <v>4</v>
      </c>
      <c r="T19" s="37">
        <f>X15</f>
        <v>2</v>
      </c>
      <c r="U19" s="215">
        <f>Z17</f>
        <v>0</v>
      </c>
      <c r="V19" s="216" t="s">
        <v>4</v>
      </c>
      <c r="W19" s="217">
        <f>X17</f>
        <v>3</v>
      </c>
      <c r="X19" s="323"/>
      <c r="Y19" s="324">
        <v>9</v>
      </c>
      <c r="Z19" s="325"/>
      <c r="AA19" s="19">
        <f t="shared" si="1"/>
        <v>9</v>
      </c>
      <c r="AB19" s="222">
        <f>IF(BJ19&gt;0,BG19," ")</f>
        <v>7</v>
      </c>
      <c r="AC19" s="38" t="s">
        <v>4</v>
      </c>
      <c r="AD19" s="37">
        <f t="shared" si="0"/>
        <v>14</v>
      </c>
      <c r="AE19" s="39" t="s">
        <v>5</v>
      </c>
      <c r="AN19" s="201"/>
      <c r="AT19" s="221"/>
      <c r="AU19" s="221"/>
      <c r="AV19" s="221"/>
      <c r="AW19" s="221"/>
      <c r="AX19" s="221"/>
      <c r="AY19" s="223" t="s">
        <v>16</v>
      </c>
      <c r="AZ19" s="221"/>
      <c r="BA19" s="221"/>
      <c r="BB19" s="221"/>
      <c r="BC19" s="221"/>
      <c r="BD19" s="221"/>
      <c r="BF19" s="23">
        <f>SUM(C18:U18)</f>
        <v>9</v>
      </c>
      <c r="BG19" s="24">
        <f>SUM(F19,I19,L19,O19,R19,U19,C19)</f>
        <v>7</v>
      </c>
      <c r="BH19" s="25" t="s">
        <v>4</v>
      </c>
      <c r="BI19" s="24">
        <f>SUM(H19,K19,N19,Q19,T19,W19,E19)</f>
        <v>14</v>
      </c>
      <c r="BJ19" s="24">
        <f>BG19+BI19</f>
        <v>21</v>
      </c>
    </row>
    <row r="21" spans="2:20" ht="23.25">
      <c r="B21" s="224" t="s">
        <v>20</v>
      </c>
      <c r="C21" s="224"/>
      <c r="D21" s="225"/>
      <c r="E21" s="226" t="s">
        <v>108</v>
      </c>
      <c r="F21" s="225"/>
      <c r="G21" s="227"/>
      <c r="H21" s="227"/>
      <c r="I21" s="228"/>
      <c r="J21" s="205"/>
      <c r="K21" s="205"/>
      <c r="L21" s="40"/>
      <c r="M21" s="40"/>
      <c r="N21" s="238" t="s">
        <v>110</v>
      </c>
      <c r="O21" s="40"/>
      <c r="P21" s="40"/>
      <c r="Q21" s="40"/>
      <c r="R21" s="40"/>
      <c r="S21" s="40"/>
      <c r="T21" s="40"/>
    </row>
    <row r="22" spans="5:14" ht="18">
      <c r="E22" s="40" t="s">
        <v>26</v>
      </c>
      <c r="N22" s="238"/>
    </row>
    <row r="23" spans="2:14" ht="18">
      <c r="B23" s="230"/>
      <c r="E23" s="40" t="s">
        <v>72</v>
      </c>
      <c r="N23" s="230"/>
    </row>
    <row r="24" spans="2:26" ht="15.75">
      <c r="B24" s="230"/>
      <c r="C24" s="201"/>
      <c r="D24" s="201"/>
      <c r="E24" s="201"/>
      <c r="F24" s="201"/>
      <c r="G24" s="201"/>
      <c r="H24" s="201"/>
      <c r="U24" s="201"/>
      <c r="X24" s="201"/>
      <c r="Y24" s="201"/>
      <c r="Z24" s="201"/>
    </row>
    <row r="25" spans="2:26" ht="12.75">
      <c r="B25" s="231"/>
      <c r="C25" s="201"/>
      <c r="D25" s="201"/>
      <c r="E25" s="201"/>
      <c r="F25" s="201"/>
      <c r="G25" s="201"/>
      <c r="H25" s="201"/>
      <c r="N25" s="231"/>
      <c r="U25" s="201"/>
      <c r="X25" s="201"/>
      <c r="Y25" s="201"/>
      <c r="Z25" s="201"/>
    </row>
    <row r="26" spans="2:26" ht="12.75">
      <c r="B26" s="231"/>
      <c r="C26" s="201"/>
      <c r="D26" s="201"/>
      <c r="E26" s="201"/>
      <c r="F26" s="201"/>
      <c r="G26" s="201"/>
      <c r="H26" s="201"/>
      <c r="N26" s="231"/>
      <c r="U26" s="201"/>
      <c r="X26" s="201"/>
      <c r="Y26" s="201"/>
      <c r="Z26" s="201"/>
    </row>
    <row r="27" spans="2:21" ht="12.75">
      <c r="B27" s="231"/>
      <c r="C27" s="201"/>
      <c r="D27" s="201"/>
      <c r="E27" s="201"/>
      <c r="F27" s="201"/>
      <c r="G27" s="201"/>
      <c r="H27" s="201"/>
      <c r="N27" s="231"/>
      <c r="U27" s="201"/>
    </row>
    <row r="28" spans="14:21" ht="12.75">
      <c r="N28" s="231"/>
      <c r="U28" s="201"/>
    </row>
  </sheetData>
  <sheetProtection/>
  <mergeCells count="74">
    <mergeCell ref="I3:K3"/>
    <mergeCell ref="L3:N3"/>
    <mergeCell ref="X4:Z4"/>
    <mergeCell ref="O3:Q3"/>
    <mergeCell ref="R3:T3"/>
    <mergeCell ref="U3:W3"/>
    <mergeCell ref="X3:Z3"/>
    <mergeCell ref="AB3:AD3"/>
    <mergeCell ref="C4:E5"/>
    <mergeCell ref="F4:H4"/>
    <mergeCell ref="I4:K4"/>
    <mergeCell ref="L4:N4"/>
    <mergeCell ref="O4:Q4"/>
    <mergeCell ref="R4:T4"/>
    <mergeCell ref="U4:W4"/>
    <mergeCell ref="C3:E3"/>
    <mergeCell ref="F3:H3"/>
    <mergeCell ref="C6:E6"/>
    <mergeCell ref="F6:H7"/>
    <mergeCell ref="I6:K6"/>
    <mergeCell ref="L6:N6"/>
    <mergeCell ref="U6:W6"/>
    <mergeCell ref="X6:Z6"/>
    <mergeCell ref="O6:Q6"/>
    <mergeCell ref="R6:T6"/>
    <mergeCell ref="X10:Z10"/>
    <mergeCell ref="O8:Q8"/>
    <mergeCell ref="R8:T8"/>
    <mergeCell ref="U8:W8"/>
    <mergeCell ref="X8:Z8"/>
    <mergeCell ref="O10:Q10"/>
    <mergeCell ref="R10:T10"/>
    <mergeCell ref="U10:W10"/>
    <mergeCell ref="C14:E14"/>
    <mergeCell ref="C12:E12"/>
    <mergeCell ref="F12:H12"/>
    <mergeCell ref="I12:K12"/>
    <mergeCell ref="F14:H14"/>
    <mergeCell ref="I14:K14"/>
    <mergeCell ref="L10:N11"/>
    <mergeCell ref="L12:N12"/>
    <mergeCell ref="R12:T12"/>
    <mergeCell ref="C8:E8"/>
    <mergeCell ref="F8:H8"/>
    <mergeCell ref="I8:K9"/>
    <mergeCell ref="L8:N8"/>
    <mergeCell ref="C10:E10"/>
    <mergeCell ref="F10:H10"/>
    <mergeCell ref="I10:K10"/>
    <mergeCell ref="U12:W12"/>
    <mergeCell ref="X12:Z12"/>
    <mergeCell ref="X14:Z14"/>
    <mergeCell ref="R14:T15"/>
    <mergeCell ref="U14:W14"/>
    <mergeCell ref="L18:N18"/>
    <mergeCell ref="L16:N16"/>
    <mergeCell ref="O14:Q14"/>
    <mergeCell ref="C16:E16"/>
    <mergeCell ref="F16:H16"/>
    <mergeCell ref="I16:K16"/>
    <mergeCell ref="F18:H18"/>
    <mergeCell ref="I18:K18"/>
    <mergeCell ref="C18:E18"/>
    <mergeCell ref="L14:N14"/>
    <mergeCell ref="W1:X1"/>
    <mergeCell ref="X16:Z16"/>
    <mergeCell ref="R18:T18"/>
    <mergeCell ref="O16:Q16"/>
    <mergeCell ref="R16:T16"/>
    <mergeCell ref="U16:W17"/>
    <mergeCell ref="X18:Z19"/>
    <mergeCell ref="U18:W18"/>
    <mergeCell ref="O18:Q18"/>
    <mergeCell ref="O12:Q1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X62"/>
  <sheetViews>
    <sheetView workbookViewId="0" topLeftCell="A1">
      <selection activeCell="H27" sqref="H27"/>
    </sheetView>
  </sheetViews>
  <sheetFormatPr defaultColWidth="10.421875" defaultRowHeight="12.75"/>
  <cols>
    <col min="1" max="1" width="1.28515625" style="1" customWidth="1"/>
    <col min="2" max="2" width="20.2812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1" width="5.421875" style="1" customWidth="1"/>
    <col min="22" max="22" width="2.00390625" style="1" customWidth="1"/>
    <col min="23" max="24" width="5.421875" style="1" customWidth="1"/>
    <col min="25" max="25" width="2.00390625" style="1" customWidth="1"/>
    <col min="26" max="26" width="5.421875" style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6.28125" style="1" customWidth="1"/>
    <col min="32" max="32" width="4.140625" style="1" customWidth="1"/>
    <col min="33" max="33" width="4.421875" style="1" customWidth="1"/>
    <col min="34" max="34" width="3.421875" style="1" customWidth="1"/>
    <col min="35" max="35" width="2.140625" style="1" customWidth="1"/>
    <col min="36" max="36" width="2.8515625" style="1" customWidth="1"/>
    <col min="37" max="37" width="4.421875" style="1" customWidth="1"/>
    <col min="38" max="38" width="5.421875" style="1" customWidth="1"/>
    <col min="39" max="39" width="5.140625" style="1" customWidth="1"/>
    <col min="40" max="40" width="5.28125" style="1" customWidth="1"/>
    <col min="41" max="42" width="4.421875" style="1" customWidth="1"/>
    <col min="43" max="44" width="5.8515625" style="1" customWidth="1"/>
    <col min="45" max="45" width="40.421875" style="1" customWidth="1"/>
    <col min="46" max="47" width="5.00390625" style="1" customWidth="1"/>
    <col min="48" max="48" width="3.00390625" style="1" customWidth="1"/>
    <col min="49" max="50" width="4.28125" style="1" customWidth="1"/>
    <col min="51" max="16384" width="10.421875" style="1" customWidth="1"/>
  </cols>
  <sheetData>
    <row r="1" spans="7:28" ht="23.25">
      <c r="G1" s="2"/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239" t="s">
        <v>111</v>
      </c>
      <c r="W1" s="348">
        <f>'[5]Rozlosování-přehled'!N1</f>
        <v>2016</v>
      </c>
      <c r="X1" s="349"/>
      <c r="Y1" s="3"/>
      <c r="Z1" s="3"/>
      <c r="AA1" s="3"/>
      <c r="AB1" s="3"/>
    </row>
    <row r="2" ht="13.5" thickBot="1"/>
    <row r="3" spans="2:46" ht="93" customHeight="1" thickBot="1">
      <c r="B3" s="5"/>
      <c r="C3" s="347" t="str">
        <f>B5</f>
        <v>Brušperk</v>
      </c>
      <c r="D3" s="344"/>
      <c r="E3" s="345"/>
      <c r="F3" s="343" t="str">
        <f>B7</f>
        <v>Hrabůvka</v>
      </c>
      <c r="G3" s="344"/>
      <c r="H3" s="345"/>
      <c r="I3" s="362" t="str">
        <f>B9</f>
        <v>Výškovice  A</v>
      </c>
      <c r="J3" s="363"/>
      <c r="K3" s="364"/>
      <c r="L3" s="362" t="str">
        <f>B11</f>
        <v>Stará Bělá  A</v>
      </c>
      <c r="M3" s="363"/>
      <c r="N3" s="364"/>
      <c r="O3" s="362" t="str">
        <f>B13</f>
        <v>Příbor</v>
      </c>
      <c r="P3" s="363"/>
      <c r="Q3" s="364"/>
      <c r="R3" s="362" t="str">
        <f>B15</f>
        <v>Nová Bělá</v>
      </c>
      <c r="S3" s="363"/>
      <c r="T3" s="364"/>
      <c r="U3" s="362" t="str">
        <f>B17</f>
        <v>Výškovice  C</v>
      </c>
      <c r="V3" s="363"/>
      <c r="W3" s="364"/>
      <c r="X3" s="362" t="str">
        <f>B19</f>
        <v>Stará Bělá  B</v>
      </c>
      <c r="Y3" s="363"/>
      <c r="Z3" s="365"/>
      <c r="AA3" s="6" t="s">
        <v>0</v>
      </c>
      <c r="AB3" s="347" t="s">
        <v>1</v>
      </c>
      <c r="AC3" s="344"/>
      <c r="AD3" s="346"/>
      <c r="AE3" s="7" t="s">
        <v>2</v>
      </c>
      <c r="AS3" s="240"/>
      <c r="AT3" s="1" t="s">
        <v>3</v>
      </c>
    </row>
    <row r="4" spans="2:31" ht="9.75" customHeight="1">
      <c r="B4" s="8"/>
      <c r="C4" s="320" t="s">
        <v>22</v>
      </c>
      <c r="D4" s="321"/>
      <c r="E4" s="322"/>
      <c r="F4" s="359">
        <f>'[5]Utkání-výsledky'!I15</f>
        <v>2</v>
      </c>
      <c r="G4" s="351"/>
      <c r="H4" s="360"/>
      <c r="I4" s="350">
        <f>'[5]Utkání-výsledky'!J18</f>
        <v>2</v>
      </c>
      <c r="J4" s="351"/>
      <c r="K4" s="360"/>
      <c r="L4" s="350">
        <f>'[5]Utkání-výsledky'!I24</f>
        <v>1</v>
      </c>
      <c r="M4" s="351"/>
      <c r="N4" s="360"/>
      <c r="O4" s="350">
        <f>'[5]Utkání-výsledky'!J29</f>
        <v>1</v>
      </c>
      <c r="P4" s="351"/>
      <c r="Q4" s="360"/>
      <c r="R4" s="350">
        <f>'[5]Utkání-výsledky'!I33</f>
        <v>2</v>
      </c>
      <c r="S4" s="351"/>
      <c r="T4" s="360"/>
      <c r="U4" s="350">
        <f>'[5]Utkání-výsledky'!J40</f>
        <v>2</v>
      </c>
      <c r="V4" s="351"/>
      <c r="W4" s="360"/>
      <c r="X4" s="350">
        <f>'[5]Utkání-výsledky'!I7</f>
        <v>2</v>
      </c>
      <c r="Y4" s="351"/>
      <c r="Z4" s="352"/>
      <c r="AA4" s="9"/>
      <c r="AB4" s="9"/>
      <c r="AC4" s="41"/>
      <c r="AD4" s="42"/>
      <c r="AE4" s="13"/>
    </row>
    <row r="5" spans="2:50" ht="30" customHeight="1" thickBot="1">
      <c r="B5" s="14" t="str">
        <f>'[5]Utkání-výsledky'!N4</f>
        <v>Brušperk</v>
      </c>
      <c r="C5" s="323"/>
      <c r="D5" s="324"/>
      <c r="E5" s="324"/>
      <c r="F5" s="15">
        <f>'[5]Utkání-výsledky'!F15</f>
        <v>2</v>
      </c>
      <c r="G5" s="16" t="s">
        <v>4</v>
      </c>
      <c r="H5" s="17">
        <f>'[5]Utkání-výsledky'!H15</f>
        <v>1</v>
      </c>
      <c r="I5" s="18">
        <f>'[5]Utkání-výsledky'!H18</f>
        <v>2</v>
      </c>
      <c r="J5" s="16" t="s">
        <v>4</v>
      </c>
      <c r="K5" s="17">
        <f>'[5]Utkání-výsledky'!F18</f>
        <v>1</v>
      </c>
      <c r="L5" s="18">
        <f>'[5]Utkání-výsledky'!F24</f>
        <v>0</v>
      </c>
      <c r="M5" s="16" t="s">
        <v>4</v>
      </c>
      <c r="N5" s="17">
        <f>'[5]Utkání-výsledky'!H24</f>
        <v>3</v>
      </c>
      <c r="O5" s="18">
        <f>'[5]Utkání-výsledky'!H29</f>
        <v>1</v>
      </c>
      <c r="P5" s="16" t="s">
        <v>4</v>
      </c>
      <c r="Q5" s="17">
        <f>'[5]Utkání-výsledky'!F29</f>
        <v>2</v>
      </c>
      <c r="R5" s="18">
        <f>'[5]Utkání-výsledky'!F33</f>
        <v>2</v>
      </c>
      <c r="S5" s="16" t="s">
        <v>4</v>
      </c>
      <c r="T5" s="17">
        <f>'[5]Utkání-výsledky'!H33</f>
        <v>1</v>
      </c>
      <c r="U5" s="18">
        <f>'[5]Utkání-výsledky'!H40</f>
        <v>2</v>
      </c>
      <c r="V5" s="16" t="s">
        <v>4</v>
      </c>
      <c r="W5" s="17">
        <f>'[5]Utkání-výsledky'!F40</f>
        <v>1</v>
      </c>
      <c r="X5" s="18">
        <f>'[5]Utkání-výsledky'!F7</f>
        <v>2</v>
      </c>
      <c r="Y5" s="16" t="s">
        <v>4</v>
      </c>
      <c r="Z5" s="17">
        <f>'[5]Utkání-výsledky'!H7</f>
        <v>1</v>
      </c>
      <c r="AA5" s="19">
        <f aca="true" t="shared" si="0" ref="AA5:AA19">IF(AX5&gt;0,AT5," ")</f>
        <v>12</v>
      </c>
      <c r="AB5" s="43">
        <f>IF(AX5&gt;0,AU5," ")</f>
        <v>11</v>
      </c>
      <c r="AC5" s="21" t="s">
        <v>4</v>
      </c>
      <c r="AD5" s="44">
        <f aca="true" t="shared" si="1" ref="AD5:AD19">IF(AX5&gt;0,AW5," ")</f>
        <v>10</v>
      </c>
      <c r="AE5" s="108" t="s">
        <v>12</v>
      </c>
      <c r="AT5" s="23">
        <f>SUM(F4:Z4)</f>
        <v>12</v>
      </c>
      <c r="AU5" s="24">
        <f>SUM(F5,I5,L5,O5,R5,U5,X5)</f>
        <v>11</v>
      </c>
      <c r="AV5" s="25" t="s">
        <v>4</v>
      </c>
      <c r="AW5" s="24">
        <f>SUM(H5,K5,N5,Q5,T5,W5,Z5)</f>
        <v>10</v>
      </c>
      <c r="AX5" s="24">
        <f>AU5+AW5</f>
        <v>21</v>
      </c>
    </row>
    <row r="6" spans="2:50" ht="9.75" customHeight="1">
      <c r="B6" s="26"/>
      <c r="C6" s="359">
        <f>'[5]Utkání-výsledky'!J15</f>
        <v>1</v>
      </c>
      <c r="D6" s="351"/>
      <c r="E6" s="360"/>
      <c r="F6" s="320" t="s">
        <v>23</v>
      </c>
      <c r="G6" s="321"/>
      <c r="H6" s="322"/>
      <c r="I6" s="350">
        <f>'[5]Utkání-výsledky'!I25</f>
        <v>2</v>
      </c>
      <c r="J6" s="351"/>
      <c r="K6" s="360"/>
      <c r="L6" s="350">
        <f>'[5]Utkání-výsledky'!J28</f>
        <v>2</v>
      </c>
      <c r="M6" s="351"/>
      <c r="N6" s="360"/>
      <c r="O6" s="350">
        <f>'[5]Utkání-výsledky'!I34</f>
        <v>2</v>
      </c>
      <c r="P6" s="351"/>
      <c r="Q6" s="360"/>
      <c r="R6" s="350">
        <f>'[5]Utkání-výsledky'!J39</f>
        <v>1</v>
      </c>
      <c r="S6" s="351"/>
      <c r="T6" s="360"/>
      <c r="U6" s="350">
        <f>'[5]Utkání-výsledky'!I8</f>
        <v>2</v>
      </c>
      <c r="V6" s="351"/>
      <c r="W6" s="360"/>
      <c r="X6" s="350">
        <f>'[5]Utkání-výsledky'!I17</f>
        <v>2</v>
      </c>
      <c r="Y6" s="351"/>
      <c r="Z6" s="352"/>
      <c r="AA6" s="27" t="str">
        <f t="shared" si="0"/>
        <v> </v>
      </c>
      <c r="AB6" s="45" t="str">
        <f>IF(AX6&gt;0,AT6," ")</f>
        <v> </v>
      </c>
      <c r="AC6" s="11" t="s">
        <v>4</v>
      </c>
      <c r="AD6" s="46" t="str">
        <f t="shared" si="1"/>
        <v> </v>
      </c>
      <c r="AE6" s="33"/>
      <c r="AT6" s="28"/>
      <c r="AU6" s="29"/>
      <c r="AV6" s="30"/>
      <c r="AW6" s="30"/>
      <c r="AX6" s="29"/>
    </row>
    <row r="7" spans="2:50" ht="30" customHeight="1" thickBot="1">
      <c r="B7" s="47" t="str">
        <f>'[5]Utkání-výsledky'!N5</f>
        <v>Hrabůvka</v>
      </c>
      <c r="C7" s="15">
        <f>H5</f>
        <v>1</v>
      </c>
      <c r="D7" s="16" t="s">
        <v>4</v>
      </c>
      <c r="E7" s="17">
        <f>F5</f>
        <v>2</v>
      </c>
      <c r="F7" s="323"/>
      <c r="G7" s="324" t="s">
        <v>6</v>
      </c>
      <c r="H7" s="325"/>
      <c r="I7" s="211">
        <f>'[5]Utkání-výsledky'!F25</f>
        <v>3</v>
      </c>
      <c r="J7" s="208" t="s">
        <v>4</v>
      </c>
      <c r="K7" s="209">
        <f>'[5]Utkání-výsledky'!H25</f>
        <v>0</v>
      </c>
      <c r="L7" s="18">
        <f>'[5]Utkání-výsledky'!H28</f>
        <v>2</v>
      </c>
      <c r="M7" s="16" t="s">
        <v>4</v>
      </c>
      <c r="N7" s="17">
        <f>'[5]Utkání-výsledky'!F28</f>
        <v>1</v>
      </c>
      <c r="O7" s="18">
        <f>'[5]Utkání-výsledky'!F34</f>
        <v>2</v>
      </c>
      <c r="P7" s="16" t="s">
        <v>4</v>
      </c>
      <c r="Q7" s="17">
        <f>'[5]Utkání-výsledky'!H34</f>
        <v>1</v>
      </c>
      <c r="R7" s="18">
        <f>'[5]Utkání-výsledky'!H39</f>
        <v>1</v>
      </c>
      <c r="S7" s="16" t="s">
        <v>4</v>
      </c>
      <c r="T7" s="17">
        <f>'[5]Utkání-výsledky'!F39</f>
        <v>2</v>
      </c>
      <c r="U7" s="18">
        <f>'[5]Utkání-výsledky'!F8</f>
        <v>2</v>
      </c>
      <c r="V7" s="16" t="s">
        <v>4</v>
      </c>
      <c r="W7" s="17">
        <f>'[5]Utkání-výsledky'!H8</f>
        <v>1</v>
      </c>
      <c r="X7" s="207">
        <f>'[5]Utkání-výsledky'!F17</f>
        <v>3</v>
      </c>
      <c r="Y7" s="208" t="s">
        <v>4</v>
      </c>
      <c r="Z7" s="209">
        <f>'[5]Utkání-výsledky'!H17</f>
        <v>0</v>
      </c>
      <c r="AA7" s="19">
        <f t="shared" si="0"/>
        <v>12</v>
      </c>
      <c r="AB7" s="43">
        <f>IF(AX7&gt;0,AU7," ")</f>
        <v>14</v>
      </c>
      <c r="AC7" s="21" t="s">
        <v>4</v>
      </c>
      <c r="AD7" s="44">
        <f t="shared" si="1"/>
        <v>7</v>
      </c>
      <c r="AE7" s="39" t="s">
        <v>14</v>
      </c>
      <c r="AS7" s="241"/>
      <c r="AT7" s="23">
        <f>SUM(C6:C6)+SUM(I6:Z6)</f>
        <v>12</v>
      </c>
      <c r="AU7" s="24">
        <f>SUM(C7,I7,L7,O7,R7,U7,X7)</f>
        <v>14</v>
      </c>
      <c r="AV7" s="25" t="s">
        <v>4</v>
      </c>
      <c r="AW7" s="24">
        <f>SUM(E7,K7,N7,Q7,T7,W7,Z7)</f>
        <v>7</v>
      </c>
      <c r="AX7" s="24">
        <f>AU7+AW7</f>
        <v>21</v>
      </c>
    </row>
    <row r="8" spans="2:50" ht="9.75" customHeight="1">
      <c r="B8" s="242"/>
      <c r="C8" s="359">
        <f>'[5]Utkání-výsledky'!I18</f>
        <v>1</v>
      </c>
      <c r="D8" s="351"/>
      <c r="E8" s="360"/>
      <c r="F8" s="353">
        <f>'[5]Utkání-výsledky'!J25</f>
        <v>1</v>
      </c>
      <c r="G8" s="353"/>
      <c r="H8" s="355"/>
      <c r="I8" s="320" t="s">
        <v>24</v>
      </c>
      <c r="J8" s="321"/>
      <c r="K8" s="322"/>
      <c r="L8" s="350">
        <f>'[5]Utkání-výsledky'!I35</f>
        <v>1</v>
      </c>
      <c r="M8" s="351"/>
      <c r="N8" s="360"/>
      <c r="O8" s="350">
        <f>'[5]Utkání-výsledky'!J38</f>
        <v>2</v>
      </c>
      <c r="P8" s="351"/>
      <c r="Q8" s="360"/>
      <c r="R8" s="350">
        <f>'[5]Utkání-výsledky'!I9</f>
        <v>0</v>
      </c>
      <c r="S8" s="351"/>
      <c r="T8" s="360"/>
      <c r="U8" s="350">
        <f>'[5]Utkání-výsledky'!J14</f>
        <v>1</v>
      </c>
      <c r="V8" s="351"/>
      <c r="W8" s="360"/>
      <c r="X8" s="356">
        <f>'[5]Utkání-výsledky'!I27</f>
        <v>2</v>
      </c>
      <c r="Y8" s="357"/>
      <c r="Z8" s="361"/>
      <c r="AA8" s="27" t="str">
        <f t="shared" si="0"/>
        <v> </v>
      </c>
      <c r="AB8" s="45" t="str">
        <f>IF(AX8&gt;0,AT8," ")</f>
        <v> </v>
      </c>
      <c r="AC8" s="11" t="s">
        <v>4</v>
      </c>
      <c r="AD8" s="46" t="str">
        <f t="shared" si="1"/>
        <v> </v>
      </c>
      <c r="AE8" s="33"/>
      <c r="AS8" s="241"/>
      <c r="AT8" s="28"/>
      <c r="AU8" s="29"/>
      <c r="AV8" s="30"/>
      <c r="AW8" s="30"/>
      <c r="AX8" s="29"/>
    </row>
    <row r="9" spans="2:50" ht="30" customHeight="1" thickBot="1">
      <c r="B9" s="47" t="str">
        <f>'[5]Utkání-výsledky'!N6</f>
        <v>Výškovice  A</v>
      </c>
      <c r="C9" s="15">
        <f>K5</f>
        <v>1</v>
      </c>
      <c r="D9" s="16" t="s">
        <v>4</v>
      </c>
      <c r="E9" s="17">
        <f>I5</f>
        <v>2</v>
      </c>
      <c r="F9" s="215">
        <f>K7</f>
        <v>0</v>
      </c>
      <c r="G9" s="216" t="s">
        <v>4</v>
      </c>
      <c r="H9" s="217">
        <f>I7</f>
        <v>3</v>
      </c>
      <c r="I9" s="323"/>
      <c r="J9" s="324" t="s">
        <v>8</v>
      </c>
      <c r="K9" s="325"/>
      <c r="L9" s="15">
        <f>'[5]Utkání-výsledky'!F35</f>
        <v>0</v>
      </c>
      <c r="M9" s="16" t="s">
        <v>4</v>
      </c>
      <c r="N9" s="17">
        <f>'[5]Utkání-výsledky'!H35</f>
        <v>3</v>
      </c>
      <c r="O9" s="18">
        <f>'[5]Utkání-výsledky'!H38</f>
        <v>2</v>
      </c>
      <c r="P9" s="16" t="s">
        <v>4</v>
      </c>
      <c r="Q9" s="17">
        <f>'[5]Utkání-výsledky'!F38</f>
        <v>1</v>
      </c>
      <c r="R9" s="18">
        <f>'[5]Utkání-výsledky'!F9</f>
        <v>0</v>
      </c>
      <c r="S9" s="16" t="s">
        <v>4</v>
      </c>
      <c r="T9" s="17">
        <f>'[5]Utkání-výsledky'!H9</f>
        <v>3</v>
      </c>
      <c r="U9" s="18">
        <f>'[5]Utkání-výsledky'!H14</f>
        <v>1</v>
      </c>
      <c r="V9" s="16" t="s">
        <v>4</v>
      </c>
      <c r="W9" s="17">
        <f>'[5]Utkání-výsledky'!F14</f>
        <v>2</v>
      </c>
      <c r="X9" s="207">
        <f>'[5]Utkání-výsledky'!F27</f>
        <v>2</v>
      </c>
      <c r="Y9" s="208" t="s">
        <v>4</v>
      </c>
      <c r="Z9" s="209">
        <f>'[5]Utkání-výsledky'!H27</f>
        <v>0</v>
      </c>
      <c r="AA9" s="19">
        <f t="shared" si="0"/>
        <v>8</v>
      </c>
      <c r="AB9" s="43">
        <f>IF(AX9&gt;0,AU9," ")</f>
        <v>6</v>
      </c>
      <c r="AC9" s="21" t="s">
        <v>4</v>
      </c>
      <c r="AD9" s="44">
        <f t="shared" si="1"/>
        <v>14</v>
      </c>
      <c r="AE9" s="39" t="s">
        <v>5</v>
      </c>
      <c r="AH9" s="243"/>
      <c r="AI9" s="243"/>
      <c r="AJ9" s="243"/>
      <c r="AS9" s="241"/>
      <c r="AT9" s="23">
        <f>SUM(C8:F8)+SUM(L8:Z8)</f>
        <v>8</v>
      </c>
      <c r="AU9" s="24">
        <f>SUM(F9,C9,L9,O9,R9,U9,X9)</f>
        <v>6</v>
      </c>
      <c r="AV9" s="25" t="s">
        <v>4</v>
      </c>
      <c r="AW9" s="24">
        <f>SUM(H9,E9,N9,Q9,T9,W9,Z9)</f>
        <v>14</v>
      </c>
      <c r="AX9" s="24">
        <f>AU9+AW9</f>
        <v>20</v>
      </c>
    </row>
    <row r="10" spans="2:50" ht="9.75" customHeight="1">
      <c r="B10" s="242"/>
      <c r="C10" s="359">
        <f>'[5]Utkání-výsledky'!J24</f>
        <v>2</v>
      </c>
      <c r="D10" s="351"/>
      <c r="E10" s="360"/>
      <c r="F10" s="353">
        <f>'[5]Utkání-výsledky'!I28</f>
        <v>1</v>
      </c>
      <c r="G10" s="353"/>
      <c r="H10" s="353"/>
      <c r="I10" s="353">
        <f>'[5]Utkání-výsledky'!J35</f>
        <v>2</v>
      </c>
      <c r="J10" s="353"/>
      <c r="K10" s="355"/>
      <c r="L10" s="320" t="s">
        <v>10</v>
      </c>
      <c r="M10" s="321"/>
      <c r="N10" s="322"/>
      <c r="O10" s="350">
        <f>'[5]Utkání-výsledky'!I10</f>
        <v>2</v>
      </c>
      <c r="P10" s="351"/>
      <c r="Q10" s="360"/>
      <c r="R10" s="350">
        <f>'[5]Utkání-výsledky'!J13</f>
        <v>2</v>
      </c>
      <c r="S10" s="351"/>
      <c r="T10" s="360"/>
      <c r="U10" s="350">
        <f>'[5]Utkání-výsledky'!I19</f>
        <v>2</v>
      </c>
      <c r="V10" s="351"/>
      <c r="W10" s="360"/>
      <c r="X10" s="350">
        <f>'[5]Utkání-výsledky'!I37</f>
        <v>2</v>
      </c>
      <c r="Y10" s="351"/>
      <c r="Z10" s="352"/>
      <c r="AA10" s="27" t="str">
        <f t="shared" si="0"/>
        <v> </v>
      </c>
      <c r="AB10" s="45" t="str">
        <f>IF(AX10&gt;0,AT10," ")</f>
        <v> </v>
      </c>
      <c r="AC10" s="11" t="s">
        <v>4</v>
      </c>
      <c r="AD10" s="46" t="str">
        <f t="shared" si="1"/>
        <v> </v>
      </c>
      <c r="AE10" s="33"/>
      <c r="AH10" s="243"/>
      <c r="AI10" s="243"/>
      <c r="AJ10" s="243"/>
      <c r="AS10" s="241"/>
      <c r="AT10" s="28"/>
      <c r="AU10" s="29"/>
      <c r="AV10" s="30"/>
      <c r="AW10" s="30"/>
      <c r="AX10" s="29"/>
    </row>
    <row r="11" spans="2:50" ht="30" customHeight="1" thickBot="1">
      <c r="B11" s="107" t="str">
        <f>'[5]Utkání-výsledky'!N7</f>
        <v>Stará Bělá  A</v>
      </c>
      <c r="C11" s="15">
        <f>N5</f>
        <v>3</v>
      </c>
      <c r="D11" s="16" t="s">
        <v>4</v>
      </c>
      <c r="E11" s="17">
        <f>L5</f>
        <v>0</v>
      </c>
      <c r="F11" s="18">
        <f>N7</f>
        <v>1</v>
      </c>
      <c r="G11" s="16" t="s">
        <v>4</v>
      </c>
      <c r="H11" s="17">
        <f>L7</f>
        <v>2</v>
      </c>
      <c r="I11" s="31">
        <f>N9</f>
        <v>3</v>
      </c>
      <c r="J11" s="32" t="s">
        <v>4</v>
      </c>
      <c r="K11" s="22">
        <f>L9</f>
        <v>0</v>
      </c>
      <c r="L11" s="323"/>
      <c r="M11" s="324" t="s">
        <v>10</v>
      </c>
      <c r="N11" s="325"/>
      <c r="O11" s="15">
        <f>'[5]Utkání-výsledky'!F10</f>
        <v>2</v>
      </c>
      <c r="P11" s="16" t="s">
        <v>4</v>
      </c>
      <c r="Q11" s="17">
        <f>'[5]Utkání-výsledky'!H10</f>
        <v>1</v>
      </c>
      <c r="R11" s="18">
        <f>'[5]Utkání-výsledky'!H13</f>
        <v>2</v>
      </c>
      <c r="S11" s="16" t="s">
        <v>4</v>
      </c>
      <c r="T11" s="17">
        <f>'[5]Utkání-výsledky'!F13</f>
        <v>1</v>
      </c>
      <c r="U11" s="18">
        <f>'[5]Utkání-výsledky'!F19</f>
        <v>3</v>
      </c>
      <c r="V11" s="16" t="s">
        <v>4</v>
      </c>
      <c r="W11" s="17">
        <f>'[5]Utkání-výsledky'!H19</f>
        <v>0</v>
      </c>
      <c r="X11" s="18">
        <f>'[5]Utkání-výsledky'!F37</f>
        <v>3</v>
      </c>
      <c r="Y11" s="16" t="s">
        <v>4</v>
      </c>
      <c r="Z11" s="17">
        <f>'[5]Utkání-výsledky'!H37</f>
        <v>0</v>
      </c>
      <c r="AA11" s="19">
        <f t="shared" si="0"/>
        <v>13</v>
      </c>
      <c r="AB11" s="43">
        <f>IF(AX11&gt;0,AU11," ")</f>
        <v>17</v>
      </c>
      <c r="AC11" s="21" t="s">
        <v>4</v>
      </c>
      <c r="AD11" s="44">
        <f t="shared" si="1"/>
        <v>4</v>
      </c>
      <c r="AE11" s="123" t="s">
        <v>7</v>
      </c>
      <c r="AH11" s="243"/>
      <c r="AI11" s="243"/>
      <c r="AJ11" s="243"/>
      <c r="AS11" s="241"/>
      <c r="AT11" s="23">
        <f>SUM(C10:I10)+SUM(O10:Z10)</f>
        <v>13</v>
      </c>
      <c r="AU11" s="24">
        <f>SUM(F11,I11,C11,O11,R11,U11,X11)</f>
        <v>17</v>
      </c>
      <c r="AV11" s="25" t="s">
        <v>4</v>
      </c>
      <c r="AW11" s="24">
        <f>SUM(H11,K11,E11,Q11,T11,W11,Z11)</f>
        <v>4</v>
      </c>
      <c r="AX11" s="24">
        <f>AU11+AW11</f>
        <v>21</v>
      </c>
    </row>
    <row r="12" spans="2:50" ht="9.75" customHeight="1">
      <c r="B12" s="242"/>
      <c r="C12" s="359">
        <f>'[5]Utkání-výsledky'!I29</f>
        <v>2</v>
      </c>
      <c r="D12" s="351"/>
      <c r="E12" s="360"/>
      <c r="F12" s="353">
        <f>'[5]Utkání-výsledky'!J34</f>
        <v>1</v>
      </c>
      <c r="G12" s="353"/>
      <c r="H12" s="353"/>
      <c r="I12" s="353">
        <f>'[5]Utkání-výsledky'!I38</f>
        <v>1</v>
      </c>
      <c r="J12" s="353"/>
      <c r="K12" s="353"/>
      <c r="L12" s="353">
        <f>'[5]Utkání-výsledky'!J10</f>
        <v>1</v>
      </c>
      <c r="M12" s="353"/>
      <c r="N12" s="355"/>
      <c r="O12" s="320">
        <v>2</v>
      </c>
      <c r="P12" s="321"/>
      <c r="Q12" s="322"/>
      <c r="R12" s="350">
        <f>'[5]Utkání-výsledky'!I20</f>
        <v>1</v>
      </c>
      <c r="S12" s="351"/>
      <c r="T12" s="360"/>
      <c r="U12" s="350">
        <f>'[5]Utkání-výsledky'!J23</f>
        <v>1</v>
      </c>
      <c r="V12" s="351"/>
      <c r="W12" s="360"/>
      <c r="X12" s="350">
        <f>'[5]Utkání-výsledky'!J12</f>
        <v>2</v>
      </c>
      <c r="Y12" s="351"/>
      <c r="Z12" s="352"/>
      <c r="AA12" s="27" t="str">
        <f t="shared" si="0"/>
        <v> </v>
      </c>
      <c r="AB12" s="45" t="str">
        <f>IF(AX12&gt;0,AT12," ")</f>
        <v> </v>
      </c>
      <c r="AC12" s="11" t="s">
        <v>4</v>
      </c>
      <c r="AD12" s="46" t="str">
        <f t="shared" si="1"/>
        <v> </v>
      </c>
      <c r="AE12" s="33"/>
      <c r="AH12" s="243"/>
      <c r="AI12" s="243"/>
      <c r="AJ12" s="243"/>
      <c r="AS12" s="241"/>
      <c r="AT12" s="28"/>
      <c r="AU12" s="29"/>
      <c r="AV12" s="30"/>
      <c r="AW12" s="30"/>
      <c r="AX12" s="29"/>
    </row>
    <row r="13" spans="2:50" ht="30" customHeight="1" thickBot="1">
      <c r="B13" s="47" t="str">
        <f>'[5]Utkání-výsledky'!N8</f>
        <v>Příbor</v>
      </c>
      <c r="C13" s="15">
        <f>Q5</f>
        <v>2</v>
      </c>
      <c r="D13" s="16" t="s">
        <v>4</v>
      </c>
      <c r="E13" s="17">
        <f>O5</f>
        <v>1</v>
      </c>
      <c r="F13" s="18">
        <f>Q7</f>
        <v>1</v>
      </c>
      <c r="G13" s="16" t="s">
        <v>4</v>
      </c>
      <c r="H13" s="17">
        <f>O7</f>
        <v>2</v>
      </c>
      <c r="I13" s="18">
        <f>Q9</f>
        <v>1</v>
      </c>
      <c r="J13" s="16" t="s">
        <v>4</v>
      </c>
      <c r="K13" s="17">
        <f>O9</f>
        <v>2</v>
      </c>
      <c r="L13" s="31">
        <f>Q11</f>
        <v>1</v>
      </c>
      <c r="M13" s="32" t="s">
        <v>4</v>
      </c>
      <c r="N13" s="22">
        <f>O11</f>
        <v>2</v>
      </c>
      <c r="O13" s="323"/>
      <c r="P13" s="324">
        <v>2</v>
      </c>
      <c r="Q13" s="325"/>
      <c r="R13" s="15">
        <f>'[5]Utkání-výsledky'!F20</f>
        <v>1</v>
      </c>
      <c r="S13" s="16" t="s">
        <v>4</v>
      </c>
      <c r="T13" s="17">
        <f>'[5]Utkání-výsledky'!H20</f>
        <v>2</v>
      </c>
      <c r="U13" s="18">
        <f>'[5]Utkání-výsledky'!H23</f>
        <v>0</v>
      </c>
      <c r="V13" s="16" t="s">
        <v>4</v>
      </c>
      <c r="W13" s="17">
        <f>'[5]Utkání-výsledky'!F23</f>
        <v>3</v>
      </c>
      <c r="X13" s="18">
        <f>'[5]Utkání-výsledky'!H12</f>
        <v>2</v>
      </c>
      <c r="Y13" s="16" t="s">
        <v>4</v>
      </c>
      <c r="Z13" s="17">
        <f>'[5]Utkání-výsledky'!F12</f>
        <v>1</v>
      </c>
      <c r="AA13" s="19">
        <f t="shared" si="0"/>
        <v>9</v>
      </c>
      <c r="AB13" s="43">
        <f>IF(AX13&gt;0,AU13," ")</f>
        <v>8</v>
      </c>
      <c r="AC13" s="21" t="s">
        <v>4</v>
      </c>
      <c r="AD13" s="44">
        <f t="shared" si="1"/>
        <v>13</v>
      </c>
      <c r="AE13" s="39" t="s">
        <v>15</v>
      </c>
      <c r="AH13" s="243"/>
      <c r="AI13" s="243"/>
      <c r="AJ13" s="243"/>
      <c r="AS13" s="241"/>
      <c r="AT13" s="23">
        <f>SUM(C12:L12)+SUM(R12:Z12)</f>
        <v>9</v>
      </c>
      <c r="AU13" s="24">
        <f>SUM(F13,I13,L13,C13,R13,U13,X13)</f>
        <v>8</v>
      </c>
      <c r="AV13" s="25" t="s">
        <v>4</v>
      </c>
      <c r="AW13" s="24">
        <f>SUM(H13,K13,N13,E13,T13,W13,Z13)</f>
        <v>13</v>
      </c>
      <c r="AX13" s="24">
        <f>AU13+AW13</f>
        <v>21</v>
      </c>
    </row>
    <row r="14" spans="2:50" ht="9.75" customHeight="1">
      <c r="B14" s="242"/>
      <c r="C14" s="359">
        <f>'[5]Utkání-výsledky'!J33</f>
        <v>1</v>
      </c>
      <c r="D14" s="351"/>
      <c r="E14" s="360"/>
      <c r="F14" s="353">
        <f>'[5]Utkání-výsledky'!I39</f>
        <v>2</v>
      </c>
      <c r="G14" s="353"/>
      <c r="H14" s="353"/>
      <c r="I14" s="353">
        <f>'[5]Utkání-výsledky'!J9</f>
        <v>2</v>
      </c>
      <c r="J14" s="353"/>
      <c r="K14" s="353"/>
      <c r="L14" s="353">
        <f>'[5]Utkání-výsledky'!I13</f>
        <v>1</v>
      </c>
      <c r="M14" s="353"/>
      <c r="N14" s="353"/>
      <c r="O14" s="353">
        <f>'[5]Utkání-výsledky'!J20</f>
        <v>2</v>
      </c>
      <c r="P14" s="353"/>
      <c r="Q14" s="355"/>
      <c r="R14" s="320">
        <v>0</v>
      </c>
      <c r="S14" s="321"/>
      <c r="T14" s="322"/>
      <c r="U14" s="350">
        <f>'[5]Utkání-výsledky'!I30</f>
        <v>2</v>
      </c>
      <c r="V14" s="351"/>
      <c r="W14" s="360"/>
      <c r="X14" s="350">
        <f>'[5]Utkání-výsledky'!J22</f>
        <v>1</v>
      </c>
      <c r="Y14" s="351"/>
      <c r="Z14" s="352"/>
      <c r="AA14" s="27" t="str">
        <f t="shared" si="0"/>
        <v> </v>
      </c>
      <c r="AB14" s="45" t="str">
        <f>IF(AX14&gt;0,AT14," ")</f>
        <v> </v>
      </c>
      <c r="AC14" s="11" t="s">
        <v>4</v>
      </c>
      <c r="AD14" s="46" t="str">
        <f t="shared" si="1"/>
        <v> </v>
      </c>
      <c r="AE14" s="33"/>
      <c r="AH14" s="243"/>
      <c r="AI14" s="243"/>
      <c r="AJ14" s="243"/>
      <c r="AS14" s="241"/>
      <c r="AT14" s="28"/>
      <c r="AU14" s="29"/>
      <c r="AV14" s="30"/>
      <c r="AW14" s="30"/>
      <c r="AX14" s="29"/>
    </row>
    <row r="15" spans="2:50" ht="30" customHeight="1" thickBot="1">
      <c r="B15" s="47" t="str">
        <f>'[5]Utkání-výsledky'!N9</f>
        <v>Nová Bělá</v>
      </c>
      <c r="C15" s="15">
        <f>T5</f>
        <v>1</v>
      </c>
      <c r="D15" s="16" t="s">
        <v>4</v>
      </c>
      <c r="E15" s="17">
        <f>R5</f>
        <v>2</v>
      </c>
      <c r="F15" s="18">
        <f>T7</f>
        <v>2</v>
      </c>
      <c r="G15" s="16" t="s">
        <v>4</v>
      </c>
      <c r="H15" s="17">
        <f>R7</f>
        <v>1</v>
      </c>
      <c r="I15" s="18">
        <f>T9</f>
        <v>3</v>
      </c>
      <c r="J15" s="16" t="s">
        <v>4</v>
      </c>
      <c r="K15" s="17">
        <f>R9</f>
        <v>0</v>
      </c>
      <c r="L15" s="18">
        <f>T11</f>
        <v>1</v>
      </c>
      <c r="M15" s="16" t="s">
        <v>4</v>
      </c>
      <c r="N15" s="17">
        <f>R11</f>
        <v>2</v>
      </c>
      <c r="O15" s="31">
        <f>T13</f>
        <v>2</v>
      </c>
      <c r="P15" s="32" t="s">
        <v>4</v>
      </c>
      <c r="Q15" s="22">
        <f>R13</f>
        <v>1</v>
      </c>
      <c r="R15" s="323"/>
      <c r="S15" s="324">
        <v>0</v>
      </c>
      <c r="T15" s="325"/>
      <c r="U15" s="15">
        <f>'[5]Utkání-výsledky'!F30</f>
        <v>2</v>
      </c>
      <c r="V15" s="16" t="s">
        <v>4</v>
      </c>
      <c r="W15" s="17">
        <f>'[5]Utkání-výsledky'!H30</f>
        <v>1</v>
      </c>
      <c r="X15" s="18">
        <f>'[5]Utkání-výsledky'!H22</f>
        <v>1</v>
      </c>
      <c r="Y15" s="16" t="s">
        <v>4</v>
      </c>
      <c r="Z15" s="17">
        <f>'[5]Utkání-výsledky'!F22</f>
        <v>2</v>
      </c>
      <c r="AA15" s="19">
        <f t="shared" si="0"/>
        <v>11</v>
      </c>
      <c r="AB15" s="43">
        <f>IF(AX15&gt;0,AU15," ")</f>
        <v>12</v>
      </c>
      <c r="AC15" s="48" t="s">
        <v>4</v>
      </c>
      <c r="AD15" s="44">
        <f t="shared" si="1"/>
        <v>9</v>
      </c>
      <c r="AE15" s="108" t="s">
        <v>9</v>
      </c>
      <c r="AH15" s="243"/>
      <c r="AI15" s="243"/>
      <c r="AJ15" s="243"/>
      <c r="AS15" s="241"/>
      <c r="AT15" s="23">
        <f>SUM(C14:O14)+SUM(U14:Z14)</f>
        <v>11</v>
      </c>
      <c r="AU15" s="24">
        <f>SUM(F15,I15,L15,O15,C15,U15,X15)</f>
        <v>12</v>
      </c>
      <c r="AV15" s="25" t="s">
        <v>4</v>
      </c>
      <c r="AW15" s="24">
        <f>SUM(H15,K15,N15,Q15,E15,W15,Z15)</f>
        <v>9</v>
      </c>
      <c r="AX15" s="24">
        <f>AU15+AW15</f>
        <v>21</v>
      </c>
    </row>
    <row r="16" spans="2:50" ht="9.75" customHeight="1">
      <c r="B16" s="242"/>
      <c r="C16" s="359">
        <f>'[5]Utkání-výsledky'!I40</f>
        <v>1</v>
      </c>
      <c r="D16" s="351"/>
      <c r="E16" s="360"/>
      <c r="F16" s="353">
        <f>'[5]Utkání-výsledky'!J8</f>
        <v>1</v>
      </c>
      <c r="G16" s="353"/>
      <c r="H16" s="353"/>
      <c r="I16" s="353">
        <f>'[5]Utkání-výsledky'!I14</f>
        <v>2</v>
      </c>
      <c r="J16" s="353"/>
      <c r="K16" s="353"/>
      <c r="L16" s="353">
        <f>'[5]Utkání-výsledky'!J19</f>
        <v>1</v>
      </c>
      <c r="M16" s="353"/>
      <c r="N16" s="353"/>
      <c r="O16" s="353">
        <f>'[5]Utkání-výsledky'!I23</f>
        <v>2</v>
      </c>
      <c r="P16" s="353"/>
      <c r="Q16" s="353"/>
      <c r="R16" s="353">
        <f>'[5]Utkání-výsledky'!J30</f>
        <v>1</v>
      </c>
      <c r="S16" s="353"/>
      <c r="T16" s="355"/>
      <c r="U16" s="320">
        <v>1</v>
      </c>
      <c r="V16" s="321"/>
      <c r="W16" s="322"/>
      <c r="X16" s="350">
        <f>'[5]Utkání-výsledky'!J32</f>
        <v>2</v>
      </c>
      <c r="Y16" s="351"/>
      <c r="Z16" s="352"/>
      <c r="AA16" s="27" t="str">
        <f t="shared" si="0"/>
        <v> </v>
      </c>
      <c r="AB16" s="45" t="str">
        <f>IF(AX16&gt;0,AT16," ")</f>
        <v> </v>
      </c>
      <c r="AC16" s="11" t="s">
        <v>4</v>
      </c>
      <c r="AD16" s="46" t="str">
        <f t="shared" si="1"/>
        <v> </v>
      </c>
      <c r="AE16" s="109"/>
      <c r="AS16" s="241"/>
      <c r="AT16" s="28"/>
      <c r="AU16" s="29"/>
      <c r="AV16" s="30"/>
      <c r="AW16" s="30"/>
      <c r="AX16" s="29"/>
    </row>
    <row r="17" spans="2:50" ht="30" customHeight="1" thickBot="1">
      <c r="B17" s="47" t="str">
        <f>'[5]Utkání-výsledky'!N10</f>
        <v>Výškovice  C</v>
      </c>
      <c r="C17" s="15">
        <f>W5</f>
        <v>1</v>
      </c>
      <c r="D17" s="16" t="s">
        <v>4</v>
      </c>
      <c r="E17" s="17">
        <f>U5</f>
        <v>2</v>
      </c>
      <c r="F17" s="18">
        <f>W7</f>
        <v>1</v>
      </c>
      <c r="G17" s="16" t="s">
        <v>4</v>
      </c>
      <c r="H17" s="17">
        <f>U7</f>
        <v>2</v>
      </c>
      <c r="I17" s="18">
        <f>W9</f>
        <v>2</v>
      </c>
      <c r="J17" s="16" t="s">
        <v>4</v>
      </c>
      <c r="K17" s="17">
        <f>U9</f>
        <v>1</v>
      </c>
      <c r="L17" s="18">
        <f>W11</f>
        <v>0</v>
      </c>
      <c r="M17" s="16" t="s">
        <v>4</v>
      </c>
      <c r="N17" s="17">
        <f>U11</f>
        <v>3</v>
      </c>
      <c r="O17" s="18">
        <f>W13</f>
        <v>3</v>
      </c>
      <c r="P17" s="16" t="s">
        <v>4</v>
      </c>
      <c r="Q17" s="17">
        <f>U13</f>
        <v>0</v>
      </c>
      <c r="R17" s="31">
        <f>W15</f>
        <v>1</v>
      </c>
      <c r="S17" s="32" t="s">
        <v>4</v>
      </c>
      <c r="T17" s="22">
        <f>U15</f>
        <v>2</v>
      </c>
      <c r="U17" s="323"/>
      <c r="V17" s="324">
        <v>0</v>
      </c>
      <c r="W17" s="325"/>
      <c r="X17" s="15">
        <f>'[5]Utkání-výsledky'!H32</f>
        <v>2</v>
      </c>
      <c r="Y17" s="16" t="s">
        <v>4</v>
      </c>
      <c r="Z17" s="17">
        <f>'[5]Utkání-výsledky'!F32</f>
        <v>1</v>
      </c>
      <c r="AA17" s="19">
        <f t="shared" si="0"/>
        <v>10</v>
      </c>
      <c r="AB17" s="43">
        <f>IF(AX17&gt;0,AU17," ")</f>
        <v>10</v>
      </c>
      <c r="AC17" s="21" t="s">
        <v>4</v>
      </c>
      <c r="AD17" s="44">
        <f t="shared" si="1"/>
        <v>11</v>
      </c>
      <c r="AE17" s="108" t="s">
        <v>13</v>
      </c>
      <c r="AS17" s="241"/>
      <c r="AT17" s="23">
        <f>SUM(C16:R16)+SUM(X16:Z16)</f>
        <v>10</v>
      </c>
      <c r="AU17" s="24">
        <f>SUM(F17,I17,L17,O17,R17,C17,X17)</f>
        <v>10</v>
      </c>
      <c r="AV17" s="25" t="s">
        <v>4</v>
      </c>
      <c r="AW17" s="24">
        <f>SUM(H17,K17,N17,Q17,T17,E17,Z17)</f>
        <v>11</v>
      </c>
      <c r="AX17" s="24">
        <f>AU17+AW17</f>
        <v>21</v>
      </c>
    </row>
    <row r="18" spans="2:50" ht="9.75" customHeight="1">
      <c r="B18" s="242"/>
      <c r="C18" s="359">
        <f>'[5]Utkání-výsledky'!J7</f>
        <v>1</v>
      </c>
      <c r="D18" s="351"/>
      <c r="E18" s="360"/>
      <c r="F18" s="353">
        <f>'[5]Utkání-výsledky'!J17</f>
        <v>1</v>
      </c>
      <c r="G18" s="353"/>
      <c r="H18" s="353"/>
      <c r="I18" s="353">
        <f>'[5]Utkání-výsledky'!J27</f>
        <v>1</v>
      </c>
      <c r="J18" s="353"/>
      <c r="K18" s="353"/>
      <c r="L18" s="353">
        <f>'[5]Utkání-výsledky'!J37</f>
        <v>1</v>
      </c>
      <c r="M18" s="353"/>
      <c r="N18" s="353"/>
      <c r="O18" s="350">
        <f>'[5]Utkání-výsledky'!I12</f>
        <v>1</v>
      </c>
      <c r="P18" s="351"/>
      <c r="Q18" s="360"/>
      <c r="R18" s="353">
        <f>'[5]Utkání-výsledky'!I22</f>
        <v>2</v>
      </c>
      <c r="S18" s="353"/>
      <c r="T18" s="353"/>
      <c r="U18" s="353">
        <f>'[5]Utkání-výsledky'!I32</f>
        <v>1</v>
      </c>
      <c r="V18" s="353"/>
      <c r="W18" s="355"/>
      <c r="X18" s="320">
        <v>6</v>
      </c>
      <c r="Y18" s="321"/>
      <c r="Z18" s="322"/>
      <c r="AA18" s="27" t="str">
        <f t="shared" si="0"/>
        <v> </v>
      </c>
      <c r="AB18" s="45" t="str">
        <f>IF(AX18&gt;0,AT18," ")</f>
        <v> </v>
      </c>
      <c r="AC18" s="11" t="s">
        <v>4</v>
      </c>
      <c r="AD18" s="46" t="str">
        <f t="shared" si="1"/>
        <v> </v>
      </c>
      <c r="AE18" s="109"/>
      <c r="AS18" s="241"/>
      <c r="AT18" s="28"/>
      <c r="AU18" s="29"/>
      <c r="AV18" s="30"/>
      <c r="AW18" s="30"/>
      <c r="AX18" s="29"/>
    </row>
    <row r="19" spans="2:50" ht="30" customHeight="1" thickBot="1">
      <c r="B19" s="244" t="str">
        <f>'[5]Utkání-výsledky'!N11</f>
        <v>Stará Bělá  B</v>
      </c>
      <c r="C19" s="15">
        <f>Z5</f>
        <v>1</v>
      </c>
      <c r="D19" s="16" t="s">
        <v>4</v>
      </c>
      <c r="E19" s="17">
        <f>X5</f>
        <v>2</v>
      </c>
      <c r="F19" s="207">
        <f>Z7</f>
        <v>0</v>
      </c>
      <c r="G19" s="208" t="s">
        <v>4</v>
      </c>
      <c r="H19" s="209">
        <f>X7</f>
        <v>3</v>
      </c>
      <c r="I19" s="207">
        <f>Z9</f>
        <v>0</v>
      </c>
      <c r="J19" s="208" t="s">
        <v>4</v>
      </c>
      <c r="K19" s="209">
        <f>X9</f>
        <v>2</v>
      </c>
      <c r="L19" s="18">
        <f>Z11</f>
        <v>0</v>
      </c>
      <c r="M19" s="16" t="s">
        <v>4</v>
      </c>
      <c r="N19" s="17">
        <f>X11</f>
        <v>3</v>
      </c>
      <c r="O19" s="31">
        <f>Z13</f>
        <v>1</v>
      </c>
      <c r="P19" s="32" t="s">
        <v>4</v>
      </c>
      <c r="Q19" s="22">
        <f>X13</f>
        <v>2</v>
      </c>
      <c r="R19" s="35">
        <f>Z15</f>
        <v>2</v>
      </c>
      <c r="S19" s="36" t="s">
        <v>4</v>
      </c>
      <c r="T19" s="37">
        <f>X15</f>
        <v>1</v>
      </c>
      <c r="U19" s="31">
        <f>Z17</f>
        <v>1</v>
      </c>
      <c r="V19" s="32" t="s">
        <v>4</v>
      </c>
      <c r="W19" s="22">
        <f>X17</f>
        <v>2</v>
      </c>
      <c r="X19" s="323"/>
      <c r="Y19" s="324"/>
      <c r="Z19" s="325"/>
      <c r="AA19" s="19">
        <f t="shared" si="0"/>
        <v>8</v>
      </c>
      <c r="AB19" s="49">
        <f>IF(AX19&gt;0,AU19," ")</f>
        <v>5</v>
      </c>
      <c r="AC19" s="38" t="s">
        <v>4</v>
      </c>
      <c r="AD19" s="50">
        <f t="shared" si="1"/>
        <v>15</v>
      </c>
      <c r="AE19" s="245" t="s">
        <v>11</v>
      </c>
      <c r="AS19" s="241"/>
      <c r="AT19" s="23">
        <f>SUM(C18:U18)</f>
        <v>8</v>
      </c>
      <c r="AU19" s="24">
        <f>SUM(F19,I19,L19,O19,R19,U19,C19)</f>
        <v>5</v>
      </c>
      <c r="AV19" s="25" t="s">
        <v>4</v>
      </c>
      <c r="AW19" s="24">
        <f>SUM(H19,K19,N19,Q19,T19,W19,E19)</f>
        <v>15</v>
      </c>
      <c r="AX19" s="24">
        <f>AU19+AW19</f>
        <v>20</v>
      </c>
    </row>
    <row r="21" spans="2:29" ht="23.25">
      <c r="B21" s="226" t="s">
        <v>112</v>
      </c>
      <c r="C21" s="226"/>
      <c r="D21" s="226"/>
      <c r="E21" s="226"/>
      <c r="F21" s="226" t="s">
        <v>25</v>
      </c>
      <c r="G21" s="205"/>
      <c r="H21" s="205"/>
      <c r="I21" s="205"/>
      <c r="K21" s="246" t="s">
        <v>102</v>
      </c>
      <c r="L21" s="40"/>
      <c r="M21" s="231"/>
      <c r="N21" s="231"/>
      <c r="O21" s="231"/>
      <c r="P21" s="231"/>
      <c r="Q21" s="40"/>
      <c r="R21" s="40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</row>
    <row r="22" spans="6:29" ht="19.5">
      <c r="F22" s="247" t="s">
        <v>101</v>
      </c>
      <c r="L22" s="40"/>
      <c r="M22" s="231"/>
      <c r="N22" s="231"/>
      <c r="O22" s="231"/>
      <c r="P22" s="231"/>
      <c r="Q22" s="51"/>
      <c r="R22" s="40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</row>
    <row r="23" spans="12:29" ht="18">
      <c r="L23" s="40"/>
      <c r="M23" s="231"/>
      <c r="N23" s="231"/>
      <c r="O23" s="231"/>
      <c r="P23" s="231"/>
      <c r="Q23" s="51"/>
      <c r="R23" s="40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</row>
    <row r="24" spans="12:29" ht="18">
      <c r="L24" s="40"/>
      <c r="M24" s="231"/>
      <c r="N24" s="231"/>
      <c r="O24" s="231"/>
      <c r="P24" s="231"/>
      <c r="Q24" s="51"/>
      <c r="R24" s="40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</row>
    <row r="25" spans="12:31" ht="18">
      <c r="L25" s="40"/>
      <c r="M25" s="231"/>
      <c r="N25" s="231"/>
      <c r="O25" s="231"/>
      <c r="P25" s="231"/>
      <c r="Q25" s="51"/>
      <c r="R25" s="40"/>
      <c r="S25" s="231"/>
      <c r="T25" s="231"/>
      <c r="U25" s="231"/>
      <c r="V25" s="201"/>
      <c r="W25" s="231"/>
      <c r="X25" s="231"/>
      <c r="Y25" s="231"/>
      <c r="Z25" s="231"/>
      <c r="AA25" s="231"/>
      <c r="AB25" s="231"/>
      <c r="AC25" s="201"/>
      <c r="AE25" s="231"/>
    </row>
    <row r="26" spans="12:31" ht="18">
      <c r="L26" s="40"/>
      <c r="M26" s="231"/>
      <c r="N26" s="231"/>
      <c r="O26" s="231"/>
      <c r="P26" s="231"/>
      <c r="Q26" s="51"/>
      <c r="R26" s="40"/>
      <c r="S26" s="231"/>
      <c r="T26" s="231"/>
      <c r="U26" s="231"/>
      <c r="V26" s="201"/>
      <c r="W26" s="201"/>
      <c r="X26" s="231"/>
      <c r="Y26" s="231"/>
      <c r="Z26" s="231"/>
      <c r="AA26" s="231"/>
      <c r="AB26" s="231"/>
      <c r="AC26" s="201"/>
      <c r="AE26" s="231"/>
    </row>
    <row r="27" spans="12:31" ht="18">
      <c r="L27" s="40"/>
      <c r="M27" s="231"/>
      <c r="N27" s="231"/>
      <c r="O27" s="231"/>
      <c r="P27" s="231"/>
      <c r="Q27" s="51"/>
      <c r="R27" s="40"/>
      <c r="S27" s="231"/>
      <c r="T27" s="231"/>
      <c r="U27" s="231"/>
      <c r="V27" s="201"/>
      <c r="W27" s="201"/>
      <c r="X27" s="231"/>
      <c r="Y27" s="231"/>
      <c r="Z27" s="231"/>
      <c r="AA27" s="231"/>
      <c r="AB27" s="231"/>
      <c r="AC27" s="201"/>
      <c r="AE27" s="231"/>
    </row>
    <row r="28" spans="12:31" ht="18">
      <c r="L28" s="40"/>
      <c r="M28" s="231"/>
      <c r="N28" s="231"/>
      <c r="O28" s="231"/>
      <c r="P28" s="231"/>
      <c r="Q28" s="51"/>
      <c r="R28" s="40"/>
      <c r="S28" s="231"/>
      <c r="T28" s="231"/>
      <c r="U28" s="231"/>
      <c r="V28" s="201"/>
      <c r="W28" s="201"/>
      <c r="X28" s="231"/>
      <c r="Y28" s="231"/>
      <c r="Z28" s="231"/>
      <c r="AA28" s="231"/>
      <c r="AB28" s="231"/>
      <c r="AC28" s="201"/>
      <c r="AE28" s="231"/>
    </row>
    <row r="29" spans="12:26" ht="19.5" customHeight="1">
      <c r="L29" s="40"/>
      <c r="M29" s="231"/>
      <c r="N29" s="231"/>
      <c r="O29" s="231"/>
      <c r="P29" s="231"/>
      <c r="Q29" s="51"/>
      <c r="R29" s="40"/>
      <c r="S29" s="231"/>
      <c r="T29" s="231"/>
      <c r="U29" s="231"/>
      <c r="Z29" s="240"/>
    </row>
    <row r="30" spans="12:21" ht="20.25" customHeight="1">
      <c r="L30" s="40"/>
      <c r="M30" s="231"/>
      <c r="N30" s="231"/>
      <c r="O30" s="231"/>
      <c r="P30" s="231"/>
      <c r="Q30" s="51"/>
      <c r="R30" s="40"/>
      <c r="S30" s="231"/>
      <c r="T30" s="231"/>
      <c r="U30" s="231"/>
    </row>
    <row r="31" spans="12:21" ht="18">
      <c r="L31" s="40"/>
      <c r="M31" s="231"/>
      <c r="N31" s="231"/>
      <c r="O31" s="231"/>
      <c r="P31" s="231"/>
      <c r="Q31" s="51"/>
      <c r="R31" s="40"/>
      <c r="S31" s="231"/>
      <c r="T31" s="231"/>
      <c r="U31" s="231"/>
    </row>
    <row r="32" spans="12:21" ht="18">
      <c r="L32" s="40"/>
      <c r="M32" s="231"/>
      <c r="N32" s="231"/>
      <c r="O32" s="231"/>
      <c r="P32" s="231"/>
      <c r="Q32" s="51"/>
      <c r="R32" s="40"/>
      <c r="S32" s="231"/>
      <c r="T32" s="231"/>
      <c r="U32" s="231"/>
    </row>
    <row r="33" spans="12:21" ht="18">
      <c r="L33" s="40"/>
      <c r="M33" s="231"/>
      <c r="N33" s="231"/>
      <c r="O33" s="231"/>
      <c r="P33" s="231"/>
      <c r="Q33" s="51"/>
      <c r="R33" s="40"/>
      <c r="S33" s="231"/>
      <c r="T33" s="231"/>
      <c r="U33" s="231"/>
    </row>
    <row r="34" spans="12:21" ht="18">
      <c r="L34" s="40"/>
      <c r="M34" s="231"/>
      <c r="N34" s="231"/>
      <c r="O34" s="231"/>
      <c r="P34" s="231"/>
      <c r="Q34" s="51"/>
      <c r="R34" s="40"/>
      <c r="S34" s="231"/>
      <c r="T34" s="231"/>
      <c r="U34" s="231"/>
    </row>
    <row r="35" spans="12:21" ht="18">
      <c r="L35" s="40"/>
      <c r="M35" s="231"/>
      <c r="N35" s="231"/>
      <c r="O35" s="231"/>
      <c r="P35" s="231"/>
      <c r="Q35" s="51"/>
      <c r="R35" s="40"/>
      <c r="S35" s="231"/>
      <c r="T35" s="231"/>
      <c r="U35" s="231"/>
    </row>
    <row r="36" spans="12:21" ht="18">
      <c r="L36" s="40"/>
      <c r="M36" s="231"/>
      <c r="N36" s="231"/>
      <c r="O36" s="231"/>
      <c r="P36" s="231"/>
      <c r="Q36" s="51"/>
      <c r="R36" s="40"/>
      <c r="S36" s="231"/>
      <c r="T36" s="231"/>
      <c r="U36" s="231"/>
    </row>
    <row r="37" spans="12:21" ht="18">
      <c r="L37" s="40"/>
      <c r="M37" s="231"/>
      <c r="N37" s="231"/>
      <c r="O37" s="231"/>
      <c r="P37" s="231"/>
      <c r="Q37" s="51"/>
      <c r="R37" s="40"/>
      <c r="S37" s="231"/>
      <c r="T37" s="231"/>
      <c r="U37" s="231"/>
    </row>
    <row r="38" spans="12:21" ht="18">
      <c r="L38" s="40"/>
      <c r="M38" s="231"/>
      <c r="N38" s="231"/>
      <c r="O38" s="231"/>
      <c r="P38" s="231"/>
      <c r="Q38" s="51"/>
      <c r="R38" s="40"/>
      <c r="S38" s="231"/>
      <c r="T38" s="231"/>
      <c r="U38" s="231"/>
    </row>
    <row r="39" spans="12:21" ht="18">
      <c r="L39" s="40"/>
      <c r="M39" s="231"/>
      <c r="N39" s="231"/>
      <c r="O39" s="231"/>
      <c r="P39" s="231"/>
      <c r="Q39" s="51"/>
      <c r="R39" s="40"/>
      <c r="S39" s="231"/>
      <c r="T39" s="231"/>
      <c r="U39" s="231"/>
    </row>
    <row r="40" spans="12:21" ht="18">
      <c r="L40" s="40"/>
      <c r="M40" s="231"/>
      <c r="N40" s="231"/>
      <c r="O40" s="231"/>
      <c r="P40" s="231"/>
      <c r="Q40" s="51"/>
      <c r="R40" s="40"/>
      <c r="S40" s="231"/>
      <c r="T40" s="231"/>
      <c r="U40" s="231"/>
    </row>
    <row r="41" spans="12:21" ht="18">
      <c r="L41" s="40"/>
      <c r="M41" s="231"/>
      <c r="N41" s="231"/>
      <c r="O41" s="231"/>
      <c r="P41" s="231"/>
      <c r="Q41" s="51"/>
      <c r="R41" s="40"/>
      <c r="S41" s="231"/>
      <c r="T41" s="231"/>
      <c r="U41" s="231"/>
    </row>
    <row r="42" spans="12:21" ht="18">
      <c r="L42" s="40"/>
      <c r="M42" s="231"/>
      <c r="N42" s="231"/>
      <c r="O42" s="231"/>
      <c r="P42" s="231"/>
      <c r="Q42" s="51"/>
      <c r="R42" s="40"/>
      <c r="S42" s="231"/>
      <c r="T42" s="231"/>
      <c r="U42" s="231"/>
    </row>
    <row r="43" spans="12:21" ht="18">
      <c r="L43" s="40"/>
      <c r="M43" s="231"/>
      <c r="N43" s="231"/>
      <c r="O43" s="231"/>
      <c r="P43" s="231"/>
      <c r="Q43" s="51"/>
      <c r="R43" s="40"/>
      <c r="S43" s="231"/>
      <c r="T43" s="231"/>
      <c r="U43" s="231"/>
    </row>
    <row r="44" spans="12:21" ht="18">
      <c r="L44" s="40"/>
      <c r="M44" s="231"/>
      <c r="N44" s="231"/>
      <c r="O44" s="231"/>
      <c r="P44" s="231"/>
      <c r="Q44" s="51"/>
      <c r="R44" s="40"/>
      <c r="S44" s="231"/>
      <c r="T44" s="231"/>
      <c r="U44" s="231"/>
    </row>
    <row r="45" spans="12:21" ht="18">
      <c r="L45" s="40"/>
      <c r="M45" s="231"/>
      <c r="N45" s="231"/>
      <c r="O45" s="231"/>
      <c r="P45" s="231"/>
      <c r="Q45" s="51"/>
      <c r="R45" s="40"/>
      <c r="S45" s="231"/>
      <c r="T45" s="231"/>
      <c r="U45" s="231"/>
    </row>
    <row r="46" spans="12:21" ht="18">
      <c r="L46" s="40"/>
      <c r="M46" s="231"/>
      <c r="N46" s="231"/>
      <c r="O46" s="231"/>
      <c r="P46" s="231"/>
      <c r="Q46" s="51"/>
      <c r="R46" s="40"/>
      <c r="S46" s="231"/>
      <c r="T46" s="231"/>
      <c r="U46" s="231"/>
    </row>
    <row r="47" spans="12:21" ht="18">
      <c r="L47" s="40"/>
      <c r="M47" s="231"/>
      <c r="N47" s="231"/>
      <c r="O47" s="231"/>
      <c r="P47" s="231"/>
      <c r="Q47" s="51"/>
      <c r="R47" s="40"/>
      <c r="S47" s="231"/>
      <c r="T47" s="231"/>
      <c r="U47" s="231"/>
    </row>
    <row r="48" spans="12:33" ht="18">
      <c r="L48" s="40"/>
      <c r="M48" s="231"/>
      <c r="N48" s="231"/>
      <c r="O48" s="231"/>
      <c r="P48" s="231"/>
      <c r="Q48" s="51"/>
      <c r="R48" s="40"/>
      <c r="S48" s="231"/>
      <c r="T48" s="231"/>
      <c r="U48" s="231"/>
      <c r="AG48" s="248"/>
    </row>
    <row r="49" spans="12:33" ht="18">
      <c r="L49" s="40"/>
      <c r="M49" s="231"/>
      <c r="N49" s="231"/>
      <c r="O49" s="231"/>
      <c r="P49" s="231"/>
      <c r="Q49" s="51"/>
      <c r="R49" s="40"/>
      <c r="S49" s="231"/>
      <c r="T49" s="231"/>
      <c r="U49" s="231"/>
      <c r="AG49" s="249"/>
    </row>
    <row r="50" spans="12:21" ht="18">
      <c r="L50" s="40"/>
      <c r="M50" s="231"/>
      <c r="N50" s="231"/>
      <c r="O50" s="231"/>
      <c r="P50" s="231"/>
      <c r="Q50" s="51"/>
      <c r="R50" s="40"/>
      <c r="S50" s="231"/>
      <c r="T50" s="231"/>
      <c r="U50" s="231"/>
    </row>
    <row r="51" spans="12:21" ht="18">
      <c r="L51" s="40"/>
      <c r="M51" s="231"/>
      <c r="N51" s="231"/>
      <c r="O51" s="231"/>
      <c r="P51" s="231"/>
      <c r="Q51" s="51"/>
      <c r="R51" s="40"/>
      <c r="S51" s="231"/>
      <c r="T51" s="231"/>
      <c r="U51" s="231"/>
    </row>
    <row r="52" spans="12:21" ht="18">
      <c r="L52" s="40"/>
      <c r="M52" s="231"/>
      <c r="N52" s="231"/>
      <c r="O52" s="231"/>
      <c r="P52" s="231"/>
      <c r="Q52" s="51"/>
      <c r="R52" s="40"/>
      <c r="S52" s="231"/>
      <c r="T52" s="231"/>
      <c r="U52" s="231"/>
    </row>
    <row r="53" spans="12:21" ht="18">
      <c r="L53" s="40"/>
      <c r="M53" s="231"/>
      <c r="N53" s="231"/>
      <c r="O53" s="231"/>
      <c r="P53" s="231"/>
      <c r="Q53" s="51"/>
      <c r="R53" s="40"/>
      <c r="S53" s="231"/>
      <c r="T53" s="231"/>
      <c r="U53" s="231"/>
    </row>
    <row r="54" spans="12:21" ht="18">
      <c r="L54" s="40"/>
      <c r="M54" s="231"/>
      <c r="N54" s="231"/>
      <c r="O54" s="231"/>
      <c r="P54" s="231"/>
      <c r="Q54" s="51"/>
      <c r="R54" s="40"/>
      <c r="S54" s="231"/>
      <c r="T54" s="231"/>
      <c r="U54" s="231"/>
    </row>
    <row r="55" spans="12:21" ht="18">
      <c r="L55" s="40"/>
      <c r="M55" s="231"/>
      <c r="N55" s="231"/>
      <c r="O55" s="231"/>
      <c r="P55" s="231"/>
      <c r="Q55" s="51"/>
      <c r="R55" s="40"/>
      <c r="S55" s="231"/>
      <c r="T55" s="231"/>
      <c r="U55" s="231"/>
    </row>
    <row r="56" spans="12:21" ht="18">
      <c r="L56" s="40"/>
      <c r="M56" s="231"/>
      <c r="N56" s="231"/>
      <c r="O56" s="231"/>
      <c r="P56" s="231"/>
      <c r="Q56" s="51"/>
      <c r="R56" s="40"/>
      <c r="S56" s="231"/>
      <c r="T56" s="231"/>
      <c r="U56" s="231"/>
    </row>
    <row r="57" spans="12:21" ht="18">
      <c r="L57" s="40"/>
      <c r="M57" s="231"/>
      <c r="N57" s="231"/>
      <c r="O57" s="231"/>
      <c r="P57" s="231"/>
      <c r="Q57" s="51"/>
      <c r="R57" s="40"/>
      <c r="S57" s="231"/>
      <c r="T57" s="231"/>
      <c r="U57" s="231"/>
    </row>
    <row r="58" spans="12:21" ht="18">
      <c r="L58" s="40"/>
      <c r="M58" s="231"/>
      <c r="N58" s="231"/>
      <c r="O58" s="231"/>
      <c r="P58" s="231"/>
      <c r="Q58" s="51"/>
      <c r="R58" s="40"/>
      <c r="S58" s="231"/>
      <c r="T58" s="231"/>
      <c r="U58" s="231"/>
    </row>
    <row r="59" spans="12:21" ht="18">
      <c r="L59" s="40"/>
      <c r="M59" s="231"/>
      <c r="N59" s="231"/>
      <c r="O59" s="231"/>
      <c r="P59" s="231"/>
      <c r="Q59" s="51"/>
      <c r="R59" s="40"/>
      <c r="S59" s="231"/>
      <c r="T59" s="231"/>
      <c r="U59" s="231"/>
    </row>
    <row r="60" spans="12:21" ht="18">
      <c r="L60" s="40"/>
      <c r="M60" s="231"/>
      <c r="N60" s="231"/>
      <c r="O60" s="231"/>
      <c r="P60" s="231"/>
      <c r="Q60" s="51"/>
      <c r="R60" s="40"/>
      <c r="S60" s="231"/>
      <c r="T60" s="231"/>
      <c r="U60" s="231"/>
    </row>
    <row r="61" spans="12:21" ht="18">
      <c r="L61" s="40"/>
      <c r="M61" s="231"/>
      <c r="N61" s="231"/>
      <c r="O61" s="231"/>
      <c r="P61" s="231"/>
      <c r="Q61" s="51"/>
      <c r="R61" s="40"/>
      <c r="S61" s="231"/>
      <c r="T61" s="231"/>
      <c r="U61" s="231"/>
    </row>
    <row r="62" spans="12:21" ht="18">
      <c r="L62" s="40"/>
      <c r="M62" s="231"/>
      <c r="N62" s="231"/>
      <c r="O62" s="231"/>
      <c r="P62" s="231"/>
      <c r="Q62" s="51"/>
      <c r="R62" s="40"/>
      <c r="S62" s="231"/>
      <c r="T62" s="231"/>
      <c r="U62" s="231"/>
    </row>
  </sheetData>
  <sheetProtection/>
  <mergeCells count="74">
    <mergeCell ref="W1:X1"/>
    <mergeCell ref="L16:N16"/>
    <mergeCell ref="L18:N18"/>
    <mergeCell ref="C16:E16"/>
    <mergeCell ref="F16:H16"/>
    <mergeCell ref="I16:K16"/>
    <mergeCell ref="C18:E18"/>
    <mergeCell ref="F18:H18"/>
    <mergeCell ref="I18:K18"/>
    <mergeCell ref="U16:W17"/>
    <mergeCell ref="X18:Z19"/>
    <mergeCell ref="U18:W18"/>
    <mergeCell ref="O18:Q18"/>
    <mergeCell ref="X16:Z16"/>
    <mergeCell ref="R18:T18"/>
    <mergeCell ref="O16:Q16"/>
    <mergeCell ref="R16:T16"/>
    <mergeCell ref="U10:W10"/>
    <mergeCell ref="X10:Z10"/>
    <mergeCell ref="O14:Q14"/>
    <mergeCell ref="R14:T15"/>
    <mergeCell ref="O12:Q13"/>
    <mergeCell ref="R12:T12"/>
    <mergeCell ref="U12:W12"/>
    <mergeCell ref="X12:Z12"/>
    <mergeCell ref="C10:E10"/>
    <mergeCell ref="F10:H10"/>
    <mergeCell ref="C12:E12"/>
    <mergeCell ref="F12:H12"/>
    <mergeCell ref="C14:E14"/>
    <mergeCell ref="F14:H14"/>
    <mergeCell ref="U8:W8"/>
    <mergeCell ref="X8:Z8"/>
    <mergeCell ref="I14:K14"/>
    <mergeCell ref="L14:N14"/>
    <mergeCell ref="I12:K12"/>
    <mergeCell ref="L12:N12"/>
    <mergeCell ref="U14:W14"/>
    <mergeCell ref="X14:Z14"/>
    <mergeCell ref="I10:K10"/>
    <mergeCell ref="L10:N11"/>
    <mergeCell ref="O8:Q8"/>
    <mergeCell ref="R8:T8"/>
    <mergeCell ref="I8:K9"/>
    <mergeCell ref="L8:N8"/>
    <mergeCell ref="O10:Q10"/>
    <mergeCell ref="R10:T10"/>
    <mergeCell ref="C8:E8"/>
    <mergeCell ref="F8:H8"/>
    <mergeCell ref="L4:N4"/>
    <mergeCell ref="C6:E6"/>
    <mergeCell ref="F6:H7"/>
    <mergeCell ref="I6:K6"/>
    <mergeCell ref="L6:N6"/>
    <mergeCell ref="R4:T4"/>
    <mergeCell ref="O4:Q4"/>
    <mergeCell ref="C3:E3"/>
    <mergeCell ref="F3:H3"/>
    <mergeCell ref="I3:K3"/>
    <mergeCell ref="L3:N3"/>
    <mergeCell ref="O3:Q3"/>
    <mergeCell ref="C4:E5"/>
    <mergeCell ref="F4:H4"/>
    <mergeCell ref="I4:K4"/>
    <mergeCell ref="O6:Q6"/>
    <mergeCell ref="R6:T6"/>
    <mergeCell ref="X4:Z4"/>
    <mergeCell ref="AB3:AD3"/>
    <mergeCell ref="U4:W4"/>
    <mergeCell ref="U6:W6"/>
    <mergeCell ref="X6:Z6"/>
    <mergeCell ref="R3:T3"/>
    <mergeCell ref="U3:W3"/>
    <mergeCell ref="X3:Z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  <rowBreaks count="1" manualBreakCount="1">
    <brk id="24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BJ21"/>
  <sheetViews>
    <sheetView workbookViewId="0" topLeftCell="A1">
      <selection activeCell="R13" sqref="R13"/>
    </sheetView>
  </sheetViews>
  <sheetFormatPr defaultColWidth="10.421875" defaultRowHeight="12.75"/>
  <cols>
    <col min="1" max="1" width="1.28515625" style="1" customWidth="1"/>
    <col min="2" max="2" width="18.2812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0" width="5.421875" style="1" customWidth="1"/>
    <col min="21" max="21" width="5.421875" style="1" hidden="1" customWidth="1"/>
    <col min="22" max="22" width="2.00390625" style="1" hidden="1" customWidth="1"/>
    <col min="23" max="24" width="5.421875" style="1" hidden="1" customWidth="1"/>
    <col min="25" max="25" width="2.00390625" style="1" hidden="1" customWidth="1"/>
    <col min="26" max="26" width="5.421875" style="1" hidden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1.851562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7:31" ht="23.25">
      <c r="G1" s="2" t="s">
        <v>28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Y1" s="3"/>
      <c r="AB1" s="4"/>
      <c r="AD1" s="366">
        <f>'[2]Utkání-výsledky'!K2</f>
        <v>2016</v>
      </c>
      <c r="AE1" s="366"/>
    </row>
    <row r="2" spans="9:21" ht="18.75" thickBot="1">
      <c r="I2" s="40"/>
      <c r="U2" s="40"/>
    </row>
    <row r="3" spans="2:31" ht="100.5" customHeight="1" thickBot="1">
      <c r="B3" s="5"/>
      <c r="C3" s="347" t="str">
        <f>B5</f>
        <v>Výškovice  B</v>
      </c>
      <c r="D3" s="344"/>
      <c r="E3" s="345"/>
      <c r="F3" s="343" t="str">
        <f>B7</f>
        <v>Poruba</v>
      </c>
      <c r="G3" s="344"/>
      <c r="H3" s="345"/>
      <c r="I3" s="343" t="str">
        <f>B9</f>
        <v>Trnávka</v>
      </c>
      <c r="J3" s="344"/>
      <c r="K3" s="345"/>
      <c r="L3" s="343" t="str">
        <f>B11</f>
        <v>Štramberk</v>
      </c>
      <c r="M3" s="344"/>
      <c r="N3" s="345"/>
      <c r="O3" s="343" t="str">
        <f>B13</f>
        <v>Krmelín</v>
      </c>
      <c r="P3" s="344"/>
      <c r="Q3" s="345"/>
      <c r="R3" s="373" t="str">
        <f>B15</f>
        <v>VOLNÝ  LOS</v>
      </c>
      <c r="S3" s="374"/>
      <c r="T3" s="375"/>
      <c r="U3" s="343"/>
      <c r="V3" s="344"/>
      <c r="W3" s="345"/>
      <c r="X3" s="343"/>
      <c r="Y3" s="344"/>
      <c r="Z3" s="346"/>
      <c r="AA3" s="6" t="s">
        <v>0</v>
      </c>
      <c r="AB3" s="347" t="s">
        <v>1</v>
      </c>
      <c r="AC3" s="344"/>
      <c r="AD3" s="346"/>
      <c r="AE3" s="7" t="s">
        <v>2</v>
      </c>
    </row>
    <row r="4" spans="2:31" ht="13.5" customHeight="1">
      <c r="B4" s="8"/>
      <c r="C4" s="320" t="s">
        <v>22</v>
      </c>
      <c r="D4" s="321"/>
      <c r="E4" s="322"/>
      <c r="F4" s="359">
        <f>'[2]Utkání-výsledky'!I14</f>
        <v>2</v>
      </c>
      <c r="G4" s="351"/>
      <c r="H4" s="360"/>
      <c r="I4" s="350">
        <f>'[2]Utkání-výsledky'!J17</f>
        <v>2</v>
      </c>
      <c r="J4" s="351"/>
      <c r="K4" s="360"/>
      <c r="L4" s="350">
        <f>'[2]Utkání-výsledky'!I21</f>
        <v>2</v>
      </c>
      <c r="M4" s="351"/>
      <c r="N4" s="360"/>
      <c r="O4" s="350">
        <f>'[2]Utkání-výsledky'!J26</f>
        <v>1</v>
      </c>
      <c r="P4" s="351"/>
      <c r="Q4" s="360"/>
      <c r="R4" s="370">
        <f>'[2]Utkání-výsledky'!I8</f>
        <v>0</v>
      </c>
      <c r="S4" s="371"/>
      <c r="T4" s="372"/>
      <c r="U4" s="350"/>
      <c r="V4" s="351"/>
      <c r="W4" s="360"/>
      <c r="X4" s="350"/>
      <c r="Y4" s="351"/>
      <c r="Z4" s="352"/>
      <c r="AA4" s="9"/>
      <c r="AB4" s="10" t="str">
        <f>IF(BJ4&gt;0,BF4," ")</f>
        <v> </v>
      </c>
      <c r="AC4" s="11" t="s">
        <v>4</v>
      </c>
      <c r="AD4" s="12" t="str">
        <f aca="true" t="shared" si="0" ref="AD4:AD15">IF(BJ4&gt;0,BI4," ")</f>
        <v> </v>
      </c>
      <c r="AE4" s="13"/>
    </row>
    <row r="5" spans="2:62" ht="30" customHeight="1" thickBot="1">
      <c r="B5" s="14" t="str">
        <f>'[2]Utkání-výsledky'!N5</f>
        <v>Výškovice  B</v>
      </c>
      <c r="C5" s="323"/>
      <c r="D5" s="324"/>
      <c r="E5" s="324"/>
      <c r="F5" s="15">
        <f>'[2]Utkání-výsledky'!F14</f>
        <v>3</v>
      </c>
      <c r="G5" s="16" t="s">
        <v>4</v>
      </c>
      <c r="H5" s="17">
        <f>'[2]Utkání-výsledky'!H14</f>
        <v>0</v>
      </c>
      <c r="I5" s="18">
        <f>'[2]Utkání-výsledky'!H17</f>
        <v>3</v>
      </c>
      <c r="J5" s="16" t="s">
        <v>4</v>
      </c>
      <c r="K5" s="17">
        <f>'[2]Utkání-výsledky'!F17</f>
        <v>0</v>
      </c>
      <c r="L5" s="18">
        <f>'[2]Utkání-výsledky'!F21</f>
        <v>2</v>
      </c>
      <c r="M5" s="16" t="s">
        <v>4</v>
      </c>
      <c r="N5" s="17">
        <f>'[2]Utkání-výsledky'!H21</f>
        <v>1</v>
      </c>
      <c r="O5" s="183">
        <f>'[2]Utkání-výsledky'!H26</f>
        <v>1</v>
      </c>
      <c r="P5" s="184" t="s">
        <v>4</v>
      </c>
      <c r="Q5" s="185">
        <f>'[2]Utkání-výsledky'!F26</f>
        <v>2</v>
      </c>
      <c r="R5" s="186" t="str">
        <f>'[2]Utkání-výsledky'!F8</f>
        <v> </v>
      </c>
      <c r="S5" s="187" t="s">
        <v>4</v>
      </c>
      <c r="T5" s="188" t="str">
        <f>'[2]Utkání-výsledky'!H8</f>
        <v> </v>
      </c>
      <c r="U5" s="18"/>
      <c r="V5" s="16" t="s">
        <v>4</v>
      </c>
      <c r="W5" s="17"/>
      <c r="X5" s="18"/>
      <c r="Y5" s="16" t="s">
        <v>4</v>
      </c>
      <c r="Z5" s="17"/>
      <c r="AA5" s="19">
        <f aca="true" t="shared" si="1" ref="AA5:AA15">IF(BJ5&gt;0,BF5," ")</f>
        <v>7</v>
      </c>
      <c r="AB5" s="20">
        <f>IF(BJ5&gt;0,BG5," ")</f>
        <v>9</v>
      </c>
      <c r="AC5" s="48" t="s">
        <v>4</v>
      </c>
      <c r="AD5" s="22">
        <f t="shared" si="0"/>
        <v>3</v>
      </c>
      <c r="AE5" s="39" t="s">
        <v>12</v>
      </c>
      <c r="BF5" s="23">
        <f>SUM(F4:Z4)</f>
        <v>7</v>
      </c>
      <c r="BG5" s="24">
        <f>SUM(F5,I5,L5,O5,R5,U5,X5)</f>
        <v>9</v>
      </c>
      <c r="BH5" s="25" t="s">
        <v>4</v>
      </c>
      <c r="BI5" s="24">
        <f>SUM(H5,K5,N5,Q5,T5,W5,Z5)</f>
        <v>3</v>
      </c>
      <c r="BJ5" s="24">
        <f>BG5+BI5</f>
        <v>12</v>
      </c>
    </row>
    <row r="6" spans="2:62" ht="13.5" customHeight="1">
      <c r="B6" s="26"/>
      <c r="C6" s="359">
        <f>'[2]Utkání-výsledky'!J14</f>
        <v>1</v>
      </c>
      <c r="D6" s="351"/>
      <c r="E6" s="360"/>
      <c r="F6" s="320" t="s">
        <v>23</v>
      </c>
      <c r="G6" s="321"/>
      <c r="H6" s="322"/>
      <c r="I6" s="350">
        <f>'[2]Utkání-výsledky'!I22</f>
        <v>2</v>
      </c>
      <c r="J6" s="351"/>
      <c r="K6" s="360"/>
      <c r="L6" s="350">
        <f>'[2]Utkání-výsledky'!J25</f>
        <v>2</v>
      </c>
      <c r="M6" s="351"/>
      <c r="N6" s="360"/>
      <c r="O6" s="350">
        <f>'[2]Utkání-výsledky'!I9</f>
        <v>1</v>
      </c>
      <c r="P6" s="351"/>
      <c r="Q6" s="360"/>
      <c r="R6" s="370">
        <f>'[2]Utkání-výsledky'!I16</f>
        <v>0</v>
      </c>
      <c r="S6" s="371"/>
      <c r="T6" s="372"/>
      <c r="U6" s="350"/>
      <c r="V6" s="351"/>
      <c r="W6" s="360"/>
      <c r="X6" s="350"/>
      <c r="Y6" s="351"/>
      <c r="Z6" s="352"/>
      <c r="AA6" s="27" t="str">
        <f t="shared" si="1"/>
        <v> </v>
      </c>
      <c r="AB6" s="10" t="str">
        <f>IF(BJ6&gt;0,BF6," ")</f>
        <v> </v>
      </c>
      <c r="AC6" s="11" t="s">
        <v>4</v>
      </c>
      <c r="AD6" s="12" t="str">
        <f t="shared" si="0"/>
        <v> </v>
      </c>
      <c r="AE6" s="33"/>
      <c r="BF6" s="28"/>
      <c r="BG6" s="29"/>
      <c r="BH6" s="30"/>
      <c r="BI6" s="30"/>
      <c r="BJ6" s="29"/>
    </row>
    <row r="7" spans="2:62" ht="30" customHeight="1" thickBot="1">
      <c r="B7" s="14" t="str">
        <f>'[2]Utkání-výsledky'!N6</f>
        <v>Poruba</v>
      </c>
      <c r="C7" s="15">
        <f>H5</f>
        <v>0</v>
      </c>
      <c r="D7" s="16" t="s">
        <v>4</v>
      </c>
      <c r="E7" s="17">
        <f>F5</f>
        <v>3</v>
      </c>
      <c r="F7" s="323"/>
      <c r="G7" s="324" t="s">
        <v>6</v>
      </c>
      <c r="H7" s="325"/>
      <c r="I7" s="15">
        <f>'[2]Utkání-výsledky'!F22</f>
        <v>3</v>
      </c>
      <c r="J7" s="16" t="s">
        <v>4</v>
      </c>
      <c r="K7" s="17">
        <f>'[2]Utkání-výsledky'!H22</f>
        <v>0</v>
      </c>
      <c r="L7" s="18">
        <f>'[2]Utkání-výsledky'!H25</f>
        <v>2</v>
      </c>
      <c r="M7" s="16" t="s">
        <v>4</v>
      </c>
      <c r="N7" s="17">
        <f>'[2]Utkání-výsledky'!F25</f>
        <v>1</v>
      </c>
      <c r="O7" s="183">
        <f>'[2]Utkání-výsledky'!F9</f>
        <v>1</v>
      </c>
      <c r="P7" s="184" t="s">
        <v>4</v>
      </c>
      <c r="Q7" s="185">
        <f>'[2]Utkání-výsledky'!H9</f>
        <v>2</v>
      </c>
      <c r="R7" s="186" t="str">
        <f>'[2]Utkání-výsledky'!F16</f>
        <v> </v>
      </c>
      <c r="S7" s="187" t="s">
        <v>4</v>
      </c>
      <c r="T7" s="188" t="str">
        <f>'[2]Utkání-výsledky'!H16</f>
        <v> </v>
      </c>
      <c r="U7" s="18"/>
      <c r="V7" s="16" t="s">
        <v>4</v>
      </c>
      <c r="W7" s="17"/>
      <c r="X7" s="18"/>
      <c r="Y7" s="16" t="s">
        <v>4</v>
      </c>
      <c r="Z7" s="17"/>
      <c r="AA7" s="19">
        <f t="shared" si="1"/>
        <v>6</v>
      </c>
      <c r="AB7" s="20">
        <f>IF(BJ7&gt;0,BG7," ")</f>
        <v>6</v>
      </c>
      <c r="AC7" s="21" t="s">
        <v>4</v>
      </c>
      <c r="AD7" s="22">
        <f t="shared" si="0"/>
        <v>6</v>
      </c>
      <c r="AE7" s="108" t="s">
        <v>14</v>
      </c>
      <c r="BF7" s="23">
        <f>SUM(C6:C6)+SUM(I6:Z6)</f>
        <v>6</v>
      </c>
      <c r="BG7" s="24">
        <f>SUM(C7,I7,L7,O7,R7,U7,X7)</f>
        <v>6</v>
      </c>
      <c r="BH7" s="25" t="s">
        <v>4</v>
      </c>
      <c r="BI7" s="24">
        <f>SUM(E7,K7,N7,Q7,T7,W7,Z7)</f>
        <v>6</v>
      </c>
      <c r="BJ7" s="24">
        <f>BG7+BI7</f>
        <v>12</v>
      </c>
    </row>
    <row r="8" spans="2:62" ht="13.5" customHeight="1">
      <c r="B8" s="26"/>
      <c r="C8" s="369">
        <f>'[2]Utkání-výsledky'!I17</f>
        <v>1</v>
      </c>
      <c r="D8" s="353"/>
      <c r="E8" s="353"/>
      <c r="F8" s="353">
        <f>'[2]Utkání-výsledky'!J22</f>
        <v>1</v>
      </c>
      <c r="G8" s="353"/>
      <c r="H8" s="355"/>
      <c r="I8" s="320" t="s">
        <v>24</v>
      </c>
      <c r="J8" s="321"/>
      <c r="K8" s="322"/>
      <c r="L8" s="350">
        <f>'[2]Utkání-výsledky'!I10</f>
        <v>1</v>
      </c>
      <c r="M8" s="351"/>
      <c r="N8" s="360"/>
      <c r="O8" s="350">
        <f>'[2]Utkání-výsledky'!J13</f>
        <v>1</v>
      </c>
      <c r="P8" s="351"/>
      <c r="Q8" s="360"/>
      <c r="R8" s="370">
        <f>'[2]Utkání-výsledky'!I24</f>
        <v>0</v>
      </c>
      <c r="S8" s="371"/>
      <c r="T8" s="372"/>
      <c r="U8" s="350"/>
      <c r="V8" s="351"/>
      <c r="W8" s="360"/>
      <c r="X8" s="350"/>
      <c r="Y8" s="351"/>
      <c r="Z8" s="352"/>
      <c r="AA8" s="27" t="str">
        <f t="shared" si="1"/>
        <v> </v>
      </c>
      <c r="AB8" s="10" t="str">
        <f>IF(BJ8&gt;0,BF8," ")</f>
        <v> </v>
      </c>
      <c r="AC8" s="11" t="s">
        <v>4</v>
      </c>
      <c r="AD8" s="12" t="str">
        <f t="shared" si="0"/>
        <v> </v>
      </c>
      <c r="AE8" s="109"/>
      <c r="BF8" s="28"/>
      <c r="BG8" s="29"/>
      <c r="BH8" s="30"/>
      <c r="BI8" s="30"/>
      <c r="BJ8" s="29"/>
    </row>
    <row r="9" spans="2:62" ht="30" customHeight="1" thickBot="1">
      <c r="B9" s="14" t="str">
        <f>'[2]Utkání-výsledky'!N7</f>
        <v>Trnávka</v>
      </c>
      <c r="C9" s="18">
        <f>K5</f>
        <v>0</v>
      </c>
      <c r="D9" s="16" t="s">
        <v>4</v>
      </c>
      <c r="E9" s="17">
        <f>I5</f>
        <v>3</v>
      </c>
      <c r="F9" s="52">
        <f>K7</f>
        <v>0</v>
      </c>
      <c r="G9" s="32" t="s">
        <v>4</v>
      </c>
      <c r="H9" s="53">
        <f>I7</f>
        <v>3</v>
      </c>
      <c r="I9" s="323"/>
      <c r="J9" s="324" t="s">
        <v>8</v>
      </c>
      <c r="K9" s="325"/>
      <c r="L9" s="15">
        <f>'[2]Utkání-výsledky'!F10</f>
        <v>1</v>
      </c>
      <c r="M9" s="16" t="s">
        <v>4</v>
      </c>
      <c r="N9" s="17">
        <f>'[2]Utkání-výsledky'!H10</f>
        <v>2</v>
      </c>
      <c r="O9" s="183">
        <f>'[2]Utkání-výsledky'!H13</f>
        <v>0</v>
      </c>
      <c r="P9" s="184" t="s">
        <v>4</v>
      </c>
      <c r="Q9" s="185">
        <f>'[2]Utkání-výsledky'!F13</f>
        <v>3</v>
      </c>
      <c r="R9" s="186" t="str">
        <f>'[2]Utkání-výsledky'!F24</f>
        <v> </v>
      </c>
      <c r="S9" s="187" t="s">
        <v>4</v>
      </c>
      <c r="T9" s="188" t="str">
        <f>'[2]Utkání-výsledky'!H24</f>
        <v> </v>
      </c>
      <c r="U9" s="18"/>
      <c r="V9" s="16" t="s">
        <v>4</v>
      </c>
      <c r="W9" s="17"/>
      <c r="X9" s="18"/>
      <c r="Y9" s="16" t="s">
        <v>4</v>
      </c>
      <c r="Z9" s="17"/>
      <c r="AA9" s="19">
        <f t="shared" si="1"/>
        <v>4</v>
      </c>
      <c r="AB9" s="20">
        <f>IF(BJ9&gt;0,BG9," ")</f>
        <v>1</v>
      </c>
      <c r="AC9" s="21" t="s">
        <v>4</v>
      </c>
      <c r="AD9" s="22">
        <f t="shared" si="0"/>
        <v>11</v>
      </c>
      <c r="AE9" s="108" t="s">
        <v>13</v>
      </c>
      <c r="BF9" s="23">
        <f>SUM(C8:F8)+SUM(L8:Z8)</f>
        <v>4</v>
      </c>
      <c r="BG9" s="24">
        <f>SUM(F9,C9,L9,O9,R9,U9,X9)</f>
        <v>1</v>
      </c>
      <c r="BH9" s="25" t="s">
        <v>4</v>
      </c>
      <c r="BI9" s="24">
        <f>SUM(H9,E9,N9,Q9,T9,W9,Z9)</f>
        <v>11</v>
      </c>
      <c r="BJ9" s="24">
        <f>BG9+BI9</f>
        <v>12</v>
      </c>
    </row>
    <row r="10" spans="2:62" ht="13.5" customHeight="1">
      <c r="B10" s="26"/>
      <c r="C10" s="369">
        <f>'[2]Utkání-výsledky'!J21</f>
        <v>1</v>
      </c>
      <c r="D10" s="353"/>
      <c r="E10" s="353"/>
      <c r="F10" s="353">
        <f>'[2]Utkání-výsledky'!I25</f>
        <v>1</v>
      </c>
      <c r="G10" s="353"/>
      <c r="H10" s="353"/>
      <c r="I10" s="353">
        <f>'[2]Utkání-výsledky'!J10</f>
        <v>2</v>
      </c>
      <c r="J10" s="353"/>
      <c r="K10" s="355"/>
      <c r="L10" s="320" t="s">
        <v>29</v>
      </c>
      <c r="M10" s="321"/>
      <c r="N10" s="322"/>
      <c r="O10" s="350">
        <f>'[2]Utkání-výsledky'!I18</f>
        <v>1</v>
      </c>
      <c r="P10" s="351"/>
      <c r="Q10" s="360"/>
      <c r="R10" s="370">
        <f>'[2]Utkání-výsledky'!J12</f>
        <v>0</v>
      </c>
      <c r="S10" s="371"/>
      <c r="T10" s="372"/>
      <c r="U10" s="350"/>
      <c r="V10" s="351"/>
      <c r="W10" s="360"/>
      <c r="X10" s="350"/>
      <c r="Y10" s="351"/>
      <c r="Z10" s="352"/>
      <c r="AA10" s="27" t="str">
        <f t="shared" si="1"/>
        <v> </v>
      </c>
      <c r="AB10" s="10" t="str">
        <f>IF(BJ10&gt;0,BF10," ")</f>
        <v> </v>
      </c>
      <c r="AC10" s="11" t="s">
        <v>4</v>
      </c>
      <c r="AD10" s="12" t="str">
        <f t="shared" si="0"/>
        <v> </v>
      </c>
      <c r="AE10" s="33"/>
      <c r="BF10" s="28"/>
      <c r="BG10" s="29"/>
      <c r="BH10" s="30"/>
      <c r="BI10" s="30"/>
      <c r="BJ10" s="29"/>
    </row>
    <row r="11" spans="2:62" ht="30" customHeight="1" thickBot="1">
      <c r="B11" s="34" t="str">
        <f>'[2]Utkání-výsledky'!N8</f>
        <v>Štramberk</v>
      </c>
      <c r="C11" s="18">
        <f>N5</f>
        <v>1</v>
      </c>
      <c r="D11" s="16" t="s">
        <v>4</v>
      </c>
      <c r="E11" s="17">
        <f>L5</f>
        <v>2</v>
      </c>
      <c r="F11" s="18">
        <f>N7</f>
        <v>1</v>
      </c>
      <c r="G11" s="16" t="s">
        <v>4</v>
      </c>
      <c r="H11" s="17">
        <f>L7</f>
        <v>2</v>
      </c>
      <c r="I11" s="31">
        <f>N9</f>
        <v>2</v>
      </c>
      <c r="J11" s="32" t="s">
        <v>4</v>
      </c>
      <c r="K11" s="22">
        <f>L9</f>
        <v>1</v>
      </c>
      <c r="L11" s="323"/>
      <c r="M11" s="324" t="s">
        <v>10</v>
      </c>
      <c r="N11" s="325"/>
      <c r="O11" s="189">
        <f>'[2]Utkání-výsledky'!F18</f>
        <v>0</v>
      </c>
      <c r="P11" s="184" t="s">
        <v>4</v>
      </c>
      <c r="Q11" s="185">
        <f>'[2]Utkání-výsledky'!H18</f>
        <v>3</v>
      </c>
      <c r="R11" s="186" t="str">
        <f>'[2]Utkání-výsledky'!H12</f>
        <v> </v>
      </c>
      <c r="S11" s="187" t="s">
        <v>4</v>
      </c>
      <c r="T11" s="188" t="str">
        <f>'[2]Utkání-výsledky'!F12</f>
        <v> </v>
      </c>
      <c r="U11" s="18"/>
      <c r="V11" s="16" t="s">
        <v>4</v>
      </c>
      <c r="W11" s="17"/>
      <c r="X11" s="18"/>
      <c r="Y11" s="16" t="s">
        <v>4</v>
      </c>
      <c r="Z11" s="17"/>
      <c r="AA11" s="19">
        <f t="shared" si="1"/>
        <v>5</v>
      </c>
      <c r="AB11" s="20">
        <f>IF(BJ11&gt;0,BG11," ")</f>
        <v>4</v>
      </c>
      <c r="AC11" s="21" t="s">
        <v>4</v>
      </c>
      <c r="AD11" s="22">
        <f t="shared" si="0"/>
        <v>8</v>
      </c>
      <c r="AE11" s="39" t="s">
        <v>9</v>
      </c>
      <c r="BF11" s="23">
        <f>SUM(C10:I10)+SUM(O10:Z10)</f>
        <v>5</v>
      </c>
      <c r="BG11" s="24">
        <f>SUM(F11,I11,C11,O11,R11,U11,X11)</f>
        <v>4</v>
      </c>
      <c r="BH11" s="25" t="s">
        <v>4</v>
      </c>
      <c r="BI11" s="24">
        <f>SUM(H11,K11,E11,Q11,T11,W11,Z11)</f>
        <v>8</v>
      </c>
      <c r="BJ11" s="24">
        <f>BG11+BI11</f>
        <v>12</v>
      </c>
    </row>
    <row r="12" spans="2:62" ht="13.5" customHeight="1">
      <c r="B12" s="26"/>
      <c r="C12" s="369">
        <f>'[2]Utkání-výsledky'!I26</f>
        <v>2</v>
      </c>
      <c r="D12" s="353"/>
      <c r="E12" s="353"/>
      <c r="F12" s="353">
        <f>'[2]Utkání-výsledky'!J9</f>
        <v>2</v>
      </c>
      <c r="G12" s="353"/>
      <c r="H12" s="353"/>
      <c r="I12" s="353">
        <f>'[2]Utkání-výsledky'!I13</f>
        <v>2</v>
      </c>
      <c r="J12" s="353"/>
      <c r="K12" s="353"/>
      <c r="L12" s="353">
        <f>'[2]Utkání-výsledky'!J18</f>
        <v>2</v>
      </c>
      <c r="M12" s="353"/>
      <c r="N12" s="355"/>
      <c r="O12" s="320">
        <v>20</v>
      </c>
      <c r="P12" s="321"/>
      <c r="Q12" s="322"/>
      <c r="R12" s="370">
        <f>'[2]Utkání-výsledky'!J20</f>
        <v>0</v>
      </c>
      <c r="S12" s="371"/>
      <c r="T12" s="372"/>
      <c r="U12" s="350"/>
      <c r="V12" s="351"/>
      <c r="W12" s="360"/>
      <c r="X12" s="350"/>
      <c r="Y12" s="351"/>
      <c r="Z12" s="352"/>
      <c r="AA12" s="27" t="str">
        <f t="shared" si="1"/>
        <v> </v>
      </c>
      <c r="AB12" s="10" t="str">
        <f>IF(BJ12&gt;0,BF12," ")</f>
        <v> </v>
      </c>
      <c r="AC12" s="11" t="s">
        <v>4</v>
      </c>
      <c r="AD12" s="12" t="str">
        <f t="shared" si="0"/>
        <v> </v>
      </c>
      <c r="AE12" s="33"/>
      <c r="BF12" s="28"/>
      <c r="BG12" s="29"/>
      <c r="BH12" s="30"/>
      <c r="BI12" s="30"/>
      <c r="BJ12" s="29"/>
    </row>
    <row r="13" spans="2:62" ht="30" customHeight="1" thickBot="1">
      <c r="B13" s="107" t="str">
        <f>'[2]Utkání-výsledky'!N9</f>
        <v>Krmelín</v>
      </c>
      <c r="C13" s="183">
        <f>Q5</f>
        <v>2</v>
      </c>
      <c r="D13" s="184" t="s">
        <v>4</v>
      </c>
      <c r="E13" s="185">
        <f>O5</f>
        <v>1</v>
      </c>
      <c r="F13" s="183">
        <f>Q7</f>
        <v>2</v>
      </c>
      <c r="G13" s="184" t="s">
        <v>4</v>
      </c>
      <c r="H13" s="185">
        <f>O7</f>
        <v>1</v>
      </c>
      <c r="I13" s="183">
        <f>Q9</f>
        <v>3</v>
      </c>
      <c r="J13" s="184" t="s">
        <v>4</v>
      </c>
      <c r="K13" s="185">
        <f>O9</f>
        <v>0</v>
      </c>
      <c r="L13" s="190">
        <f>Q11</f>
        <v>3</v>
      </c>
      <c r="M13" s="191" t="s">
        <v>4</v>
      </c>
      <c r="N13" s="192">
        <f>O11</f>
        <v>0</v>
      </c>
      <c r="O13" s="323"/>
      <c r="P13" s="324">
        <v>2</v>
      </c>
      <c r="Q13" s="325"/>
      <c r="R13" s="193" t="str">
        <f>'[2]Utkání-výsledky'!H20</f>
        <v> </v>
      </c>
      <c r="S13" s="187" t="s">
        <v>4</v>
      </c>
      <c r="T13" s="188" t="str">
        <f>'[2]Utkání-výsledky'!F20</f>
        <v> </v>
      </c>
      <c r="U13" s="18"/>
      <c r="V13" s="16" t="s">
        <v>4</v>
      </c>
      <c r="W13" s="17"/>
      <c r="X13" s="18"/>
      <c r="Y13" s="16" t="s">
        <v>4</v>
      </c>
      <c r="Z13" s="17"/>
      <c r="AA13" s="19">
        <f t="shared" si="1"/>
        <v>8</v>
      </c>
      <c r="AB13" s="20">
        <f>IF(BJ13&gt;0,BG13," ")</f>
        <v>10</v>
      </c>
      <c r="AC13" s="21" t="s">
        <v>4</v>
      </c>
      <c r="AD13" s="22">
        <f t="shared" si="0"/>
        <v>2</v>
      </c>
      <c r="AE13" s="123" t="s">
        <v>7</v>
      </c>
      <c r="BF13" s="23">
        <f>SUM(C12:L12)+SUM(R12:Z12)</f>
        <v>8</v>
      </c>
      <c r="BG13" s="24">
        <f>SUM(F13,I13,L13,C13,R13,U13,X13)</f>
        <v>10</v>
      </c>
      <c r="BH13" s="25" t="s">
        <v>4</v>
      </c>
      <c r="BI13" s="24">
        <f>SUM(H13,K13,N13,E13,T13,W13,Z13)</f>
        <v>2</v>
      </c>
      <c r="BJ13" s="24">
        <f>BG13+BI13</f>
        <v>12</v>
      </c>
    </row>
    <row r="14" spans="2:62" ht="13.5" customHeight="1">
      <c r="B14" s="194"/>
      <c r="C14" s="367">
        <f>'[2]Utkání-výsledky'!J8</f>
        <v>0</v>
      </c>
      <c r="D14" s="368"/>
      <c r="E14" s="368"/>
      <c r="F14" s="368">
        <f>'[2]Utkání-výsledky'!J16</f>
        <v>0</v>
      </c>
      <c r="G14" s="368"/>
      <c r="H14" s="368"/>
      <c r="I14" s="368">
        <f>'[2]Utkání-výsledky'!J24</f>
        <v>0</v>
      </c>
      <c r="J14" s="368"/>
      <c r="K14" s="368"/>
      <c r="L14" s="368">
        <f>'[2]Utkání-výsledky'!I12</f>
        <v>0</v>
      </c>
      <c r="M14" s="368"/>
      <c r="N14" s="368"/>
      <c r="O14" s="368">
        <f>'[2]Utkání-výsledky'!I20</f>
        <v>0</v>
      </c>
      <c r="P14" s="368"/>
      <c r="Q14" s="376"/>
      <c r="R14" s="320">
        <v>16</v>
      </c>
      <c r="S14" s="321"/>
      <c r="T14" s="322"/>
      <c r="U14" s="350"/>
      <c r="V14" s="351"/>
      <c r="W14" s="360"/>
      <c r="X14" s="350"/>
      <c r="Y14" s="351"/>
      <c r="Z14" s="352"/>
      <c r="AA14" s="27" t="str">
        <f t="shared" si="1"/>
        <v> </v>
      </c>
      <c r="AB14" s="10" t="str">
        <f>IF(BJ14&gt;0,BF14," ")</f>
        <v> </v>
      </c>
      <c r="AC14" s="11" t="s">
        <v>4</v>
      </c>
      <c r="AD14" s="12" t="str">
        <f t="shared" si="0"/>
        <v> </v>
      </c>
      <c r="AE14" s="33"/>
      <c r="BF14" s="28"/>
      <c r="BG14" s="29"/>
      <c r="BH14" s="30"/>
      <c r="BI14" s="30"/>
      <c r="BJ14" s="29"/>
    </row>
    <row r="15" spans="2:62" ht="36.75" customHeight="1" thickBot="1">
      <c r="B15" s="195" t="str">
        <f>'[2]Utkání-výsledky'!N10</f>
        <v>VOLNÝ  LOS</v>
      </c>
      <c r="C15" s="186" t="str">
        <f>T5</f>
        <v> </v>
      </c>
      <c r="D15" s="187" t="s">
        <v>4</v>
      </c>
      <c r="E15" s="188" t="str">
        <f>R5</f>
        <v> </v>
      </c>
      <c r="F15" s="186" t="str">
        <f>T7</f>
        <v> </v>
      </c>
      <c r="G15" s="187" t="s">
        <v>4</v>
      </c>
      <c r="H15" s="188" t="str">
        <f>R7</f>
        <v> </v>
      </c>
      <c r="I15" s="186" t="str">
        <f>T9</f>
        <v> </v>
      </c>
      <c r="J15" s="187" t="s">
        <v>4</v>
      </c>
      <c r="K15" s="188" t="str">
        <f>R9</f>
        <v> </v>
      </c>
      <c r="L15" s="186" t="str">
        <f>T11</f>
        <v> </v>
      </c>
      <c r="M15" s="187" t="s">
        <v>4</v>
      </c>
      <c r="N15" s="188" t="str">
        <f>R11</f>
        <v> </v>
      </c>
      <c r="O15" s="196" t="str">
        <f>T13</f>
        <v> </v>
      </c>
      <c r="P15" s="197" t="s">
        <v>4</v>
      </c>
      <c r="Q15" s="198" t="str">
        <f>R13</f>
        <v> </v>
      </c>
      <c r="R15" s="323"/>
      <c r="S15" s="324">
        <v>0</v>
      </c>
      <c r="T15" s="325"/>
      <c r="U15" s="18"/>
      <c r="V15" s="16" t="s">
        <v>4</v>
      </c>
      <c r="W15" s="17"/>
      <c r="X15" s="18"/>
      <c r="Y15" s="16" t="s">
        <v>4</v>
      </c>
      <c r="Z15" s="17"/>
      <c r="AA15" s="19" t="str">
        <f t="shared" si="1"/>
        <v> </v>
      </c>
      <c r="AB15" s="20" t="str">
        <f>IF(BJ15&gt;0,BG15," ")</f>
        <v> </v>
      </c>
      <c r="AC15" s="21" t="s">
        <v>4</v>
      </c>
      <c r="AD15" s="22" t="str">
        <f t="shared" si="0"/>
        <v> </v>
      </c>
      <c r="AE15" s="39"/>
      <c r="BF15" s="23">
        <f>SUM(C14:O14)+SUM(U14:Z14)</f>
        <v>0</v>
      </c>
      <c r="BG15" s="24">
        <f>SUM(F15,I15,L15,O15,C15,U15,X15)</f>
        <v>0</v>
      </c>
      <c r="BH15" s="25" t="s">
        <v>4</v>
      </c>
      <c r="BI15" s="24">
        <f>SUM(H15,K15,N15,Q15,E15,W15,Z15)</f>
        <v>0</v>
      </c>
      <c r="BJ15" s="24">
        <f>BG15+BI15</f>
        <v>0</v>
      </c>
    </row>
    <row r="16" spans="2:62" ht="9.75" customHeight="1" hidden="1">
      <c r="B16" s="26"/>
      <c r="C16" s="369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5"/>
      <c r="U16" s="320">
        <v>1</v>
      </c>
      <c r="V16" s="321"/>
      <c r="W16" s="322"/>
      <c r="X16" s="350"/>
      <c r="Y16" s="351"/>
      <c r="Z16" s="352"/>
      <c r="AA16" s="27" t="str">
        <f>IF(AS16&gt;0,AO16," ")</f>
        <v> </v>
      </c>
      <c r="AB16" s="45" t="str">
        <f>IF(AS16&gt;0,AO16," ")</f>
        <v> </v>
      </c>
      <c r="AC16" s="11" t="s">
        <v>4</v>
      </c>
      <c r="AD16" s="46" t="str">
        <f>IF(AS16&gt;0,AR16," ")</f>
        <v> </v>
      </c>
      <c r="AE16" s="13"/>
      <c r="BF16" s="28"/>
      <c r="BG16" s="29"/>
      <c r="BH16" s="30"/>
      <c r="BI16" s="30"/>
      <c r="BJ16" s="29"/>
    </row>
    <row r="17" spans="2:62" ht="30" customHeight="1" hidden="1" thickBot="1">
      <c r="B17" s="14"/>
      <c r="C17" s="54"/>
      <c r="D17" s="32"/>
      <c r="E17" s="53"/>
      <c r="F17" s="55"/>
      <c r="G17" s="32"/>
      <c r="H17" s="53"/>
      <c r="I17" s="55"/>
      <c r="J17" s="32"/>
      <c r="K17" s="53"/>
      <c r="L17" s="55"/>
      <c r="M17" s="32"/>
      <c r="N17" s="53"/>
      <c r="O17" s="55"/>
      <c r="P17" s="32"/>
      <c r="Q17" s="53"/>
      <c r="R17" s="55"/>
      <c r="S17" s="32"/>
      <c r="T17" s="53"/>
      <c r="U17" s="323"/>
      <c r="V17" s="324">
        <v>0</v>
      </c>
      <c r="W17" s="325"/>
      <c r="X17" s="15"/>
      <c r="Y17" s="16"/>
      <c r="Z17" s="17"/>
      <c r="AA17" s="19" t="str">
        <f>IF(AS17&gt;0,AO17," ")</f>
        <v> </v>
      </c>
      <c r="AB17" s="43" t="str">
        <f>IF(AS17&gt;0,AP17," ")</f>
        <v> </v>
      </c>
      <c r="AC17" s="21" t="s">
        <v>4</v>
      </c>
      <c r="AD17" s="44" t="str">
        <f>IF(AS17&gt;0,AR17," ")</f>
        <v> </v>
      </c>
      <c r="AE17" s="56"/>
      <c r="BF17" s="23">
        <f>SUM(C16:R16)+SUM(X16:Z16)</f>
        <v>0</v>
      </c>
      <c r="BG17" s="24">
        <f>SUM(F17,I17,L17,O17,R17,C17,X17)</f>
        <v>0</v>
      </c>
      <c r="BH17" s="25" t="s">
        <v>4</v>
      </c>
      <c r="BI17" s="24">
        <f>SUM(H17,K17,N17,Q17,T17,E17,Z17)</f>
        <v>0</v>
      </c>
      <c r="BJ17" s="24">
        <f>BG17+BI17</f>
        <v>0</v>
      </c>
    </row>
    <row r="18" spans="2:62" ht="9.75" customHeight="1" hidden="1">
      <c r="B18" s="26"/>
      <c r="C18" s="369"/>
      <c r="D18" s="353"/>
      <c r="E18" s="353"/>
      <c r="F18" s="353"/>
      <c r="G18" s="353"/>
      <c r="H18" s="353"/>
      <c r="I18" s="350"/>
      <c r="J18" s="351"/>
      <c r="K18" s="360"/>
      <c r="L18" s="350"/>
      <c r="M18" s="351"/>
      <c r="N18" s="360"/>
      <c r="O18" s="350"/>
      <c r="P18" s="351"/>
      <c r="Q18" s="360"/>
      <c r="R18" s="353"/>
      <c r="S18" s="353"/>
      <c r="T18" s="353"/>
      <c r="U18" s="353"/>
      <c r="V18" s="353"/>
      <c r="W18" s="355"/>
      <c r="X18" s="320">
        <v>4</v>
      </c>
      <c r="Y18" s="321"/>
      <c r="Z18" s="322"/>
      <c r="AA18" s="27" t="str">
        <f>IF(AS18&gt;0,AO18," ")</f>
        <v> </v>
      </c>
      <c r="AB18" s="45" t="str">
        <f>IF(AS18&gt;0,AO18," ")</f>
        <v> </v>
      </c>
      <c r="AC18" s="11" t="s">
        <v>4</v>
      </c>
      <c r="AD18" s="46" t="str">
        <f>IF(AS18&gt;0,AR18," ")</f>
        <v> </v>
      </c>
      <c r="AE18" s="13"/>
      <c r="BF18" s="28"/>
      <c r="BG18" s="29"/>
      <c r="BH18" s="30"/>
      <c r="BI18" s="30"/>
      <c r="BJ18" s="29"/>
    </row>
    <row r="19" spans="2:62" ht="30" customHeight="1" hidden="1" thickBot="1">
      <c r="B19" s="47"/>
      <c r="C19" s="35"/>
      <c r="D19" s="36"/>
      <c r="E19" s="37"/>
      <c r="F19" s="35"/>
      <c r="G19" s="36"/>
      <c r="H19" s="37"/>
      <c r="I19" s="31"/>
      <c r="J19" s="32"/>
      <c r="K19" s="22"/>
      <c r="L19" s="31"/>
      <c r="M19" s="32"/>
      <c r="N19" s="22"/>
      <c r="O19" s="31"/>
      <c r="P19" s="32"/>
      <c r="Q19" s="22"/>
      <c r="R19" s="35"/>
      <c r="S19" s="36"/>
      <c r="T19" s="37"/>
      <c r="U19" s="35"/>
      <c r="V19" s="36"/>
      <c r="W19" s="37"/>
      <c r="X19" s="323"/>
      <c r="Y19" s="324"/>
      <c r="Z19" s="325"/>
      <c r="AA19" s="57" t="str">
        <f>IF(AS19&gt;0,AO19," ")</f>
        <v> </v>
      </c>
      <c r="AB19" s="49" t="str">
        <f>IF(AS19&gt;0,AP19," ")</f>
        <v> </v>
      </c>
      <c r="AC19" s="38" t="s">
        <v>4</v>
      </c>
      <c r="AD19" s="50" t="str">
        <f>IF(AS19&gt;0,AR19," ")</f>
        <v> </v>
      </c>
      <c r="AE19" s="56"/>
      <c r="BF19" s="23">
        <f>SUM(C18:U18)</f>
        <v>0</v>
      </c>
      <c r="BG19" s="24">
        <f>SUM(F19,I19,L19,O19,R19,U19,C19)</f>
        <v>0</v>
      </c>
      <c r="BH19" s="25" t="s">
        <v>4</v>
      </c>
      <c r="BI19" s="24">
        <f>SUM(H19,K19,N19,Q19,T19,W19,E19)</f>
        <v>0</v>
      </c>
      <c r="BJ19" s="24">
        <f>BG19+BI19</f>
        <v>0</v>
      </c>
    </row>
    <row r="21" spans="2:20" ht="18">
      <c r="B21" s="58" t="s">
        <v>20</v>
      </c>
      <c r="C21" s="58"/>
      <c r="D21" s="58"/>
      <c r="E21" s="58" t="s">
        <v>25</v>
      </c>
      <c r="F21" s="58"/>
      <c r="G21" s="40"/>
      <c r="H21" s="40"/>
      <c r="I21" s="40"/>
      <c r="J21" s="40"/>
      <c r="K21" s="51" t="s">
        <v>104</v>
      </c>
      <c r="L21" s="40"/>
      <c r="M21" s="40"/>
      <c r="N21" s="40"/>
      <c r="O21" s="40"/>
      <c r="P21" s="40"/>
      <c r="Q21" s="40"/>
      <c r="R21" s="40"/>
      <c r="S21" s="40"/>
      <c r="T21" s="40"/>
    </row>
  </sheetData>
  <sheetProtection/>
  <mergeCells count="74">
    <mergeCell ref="R18:T18"/>
    <mergeCell ref="U16:W17"/>
    <mergeCell ref="X16:Z16"/>
    <mergeCell ref="I14:K14"/>
    <mergeCell ref="U18:W18"/>
    <mergeCell ref="X18:Z19"/>
    <mergeCell ref="R14:T15"/>
    <mergeCell ref="U14:W14"/>
    <mergeCell ref="X14:Z14"/>
    <mergeCell ref="O16:Q16"/>
    <mergeCell ref="O18:Q18"/>
    <mergeCell ref="O14:Q14"/>
    <mergeCell ref="C16:E16"/>
    <mergeCell ref="F16:H16"/>
    <mergeCell ref="I16:K16"/>
    <mergeCell ref="L16:N16"/>
    <mergeCell ref="C18:E18"/>
    <mergeCell ref="F18:H18"/>
    <mergeCell ref="I18:K18"/>
    <mergeCell ref="L18:N18"/>
    <mergeCell ref="C6:E6"/>
    <mergeCell ref="R16:T16"/>
    <mergeCell ref="L3:N3"/>
    <mergeCell ref="O3:Q3"/>
    <mergeCell ref="C3:E3"/>
    <mergeCell ref="F3:H3"/>
    <mergeCell ref="I3:K3"/>
    <mergeCell ref="C4:E5"/>
    <mergeCell ref="F4:H4"/>
    <mergeCell ref="I4:K4"/>
    <mergeCell ref="O12:Q13"/>
    <mergeCell ref="R12:T12"/>
    <mergeCell ref="X6:Z6"/>
    <mergeCell ref="U4:W4"/>
    <mergeCell ref="X4:Z4"/>
    <mergeCell ref="O4:Q4"/>
    <mergeCell ref="C8:E8"/>
    <mergeCell ref="I8:K9"/>
    <mergeCell ref="L8:N8"/>
    <mergeCell ref="C10:E10"/>
    <mergeCell ref="F10:H10"/>
    <mergeCell ref="F8:H8"/>
    <mergeCell ref="L4:N4"/>
    <mergeCell ref="X8:Z8"/>
    <mergeCell ref="I10:K10"/>
    <mergeCell ref="U10:W10"/>
    <mergeCell ref="L6:N6"/>
    <mergeCell ref="L10:N11"/>
    <mergeCell ref="U8:W8"/>
    <mergeCell ref="AB3:AD3"/>
    <mergeCell ref="R4:T4"/>
    <mergeCell ref="R3:T3"/>
    <mergeCell ref="O10:Q10"/>
    <mergeCell ref="R10:T10"/>
    <mergeCell ref="O8:Q8"/>
    <mergeCell ref="X10:Z10"/>
    <mergeCell ref="X3:Z3"/>
    <mergeCell ref="U3:W3"/>
    <mergeCell ref="F6:H7"/>
    <mergeCell ref="R6:T6"/>
    <mergeCell ref="U6:W6"/>
    <mergeCell ref="R8:T8"/>
    <mergeCell ref="O6:Q6"/>
    <mergeCell ref="I6:K6"/>
    <mergeCell ref="AD1:AE1"/>
    <mergeCell ref="C14:E14"/>
    <mergeCell ref="U12:W12"/>
    <mergeCell ref="C12:E12"/>
    <mergeCell ref="F12:H12"/>
    <mergeCell ref="I12:K12"/>
    <mergeCell ref="L12:N12"/>
    <mergeCell ref="F14:H14"/>
    <mergeCell ref="L14:N14"/>
    <mergeCell ref="X12:Z12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2"/>
  <sheetViews>
    <sheetView workbookViewId="0" topLeftCell="A3">
      <selection activeCell="L20" sqref="L20"/>
    </sheetView>
  </sheetViews>
  <sheetFormatPr defaultColWidth="9.140625" defaultRowHeight="12.75"/>
  <cols>
    <col min="2" max="2" width="5.8515625" style="0" customWidth="1"/>
    <col min="3" max="3" width="22.28125" style="0" customWidth="1"/>
    <col min="4" max="4" width="17.140625" style="0" customWidth="1"/>
    <col min="7" max="7" width="11.421875" style="0" customWidth="1"/>
    <col min="8" max="8" width="10.8515625" style="0" customWidth="1"/>
  </cols>
  <sheetData>
    <row r="2" ht="20.25">
      <c r="E2" s="158" t="s">
        <v>139</v>
      </c>
    </row>
    <row r="3" ht="20.25">
      <c r="E3" s="158" t="s">
        <v>140</v>
      </c>
    </row>
    <row r="5" spans="3:8" ht="26.25">
      <c r="C5" s="377" t="s">
        <v>113</v>
      </c>
      <c r="D5" s="377" t="s">
        <v>36</v>
      </c>
      <c r="E5" s="377" t="s">
        <v>114</v>
      </c>
      <c r="F5" s="378" t="s">
        <v>115</v>
      </c>
      <c r="G5" s="250" t="s">
        <v>116</v>
      </c>
      <c r="H5" s="250" t="s">
        <v>117</v>
      </c>
    </row>
    <row r="6" ht="18">
      <c r="B6" s="272" t="s">
        <v>34</v>
      </c>
    </row>
    <row r="7" spans="2:8" ht="19.5" customHeight="1">
      <c r="B7" s="277" t="s">
        <v>7</v>
      </c>
      <c r="C7" s="251" t="s">
        <v>129</v>
      </c>
      <c r="D7" s="251" t="s">
        <v>61</v>
      </c>
      <c r="E7" s="278">
        <v>4</v>
      </c>
      <c r="F7" s="278">
        <v>4</v>
      </c>
      <c r="G7" s="279">
        <v>1</v>
      </c>
      <c r="H7" s="280">
        <v>1</v>
      </c>
    </row>
    <row r="8" spans="2:8" ht="19.5" customHeight="1">
      <c r="B8" s="281" t="s">
        <v>12</v>
      </c>
      <c r="C8" s="282" t="s">
        <v>132</v>
      </c>
      <c r="D8" s="282" t="s">
        <v>42</v>
      </c>
      <c r="E8" s="283">
        <v>5</v>
      </c>
      <c r="F8" s="283">
        <v>4</v>
      </c>
      <c r="G8" s="305">
        <v>0.8</v>
      </c>
      <c r="H8" s="306">
        <v>0.8</v>
      </c>
    </row>
    <row r="9" spans="2:8" ht="19.5" customHeight="1">
      <c r="B9" s="281" t="s">
        <v>12</v>
      </c>
      <c r="C9" s="282" t="s">
        <v>130</v>
      </c>
      <c r="D9" s="282" t="s">
        <v>131</v>
      </c>
      <c r="E9" s="283">
        <v>5</v>
      </c>
      <c r="F9" s="283">
        <v>4</v>
      </c>
      <c r="G9" s="305">
        <v>0.8</v>
      </c>
      <c r="H9" s="306">
        <v>0.8</v>
      </c>
    </row>
    <row r="10" spans="2:8" ht="19.5" customHeight="1">
      <c r="B10" s="281" t="s">
        <v>9</v>
      </c>
      <c r="C10" s="282" t="s">
        <v>133</v>
      </c>
      <c r="D10" s="282" t="s">
        <v>62</v>
      </c>
      <c r="E10" s="283">
        <v>5</v>
      </c>
      <c r="F10" s="283">
        <v>4</v>
      </c>
      <c r="G10" s="305">
        <v>0.8</v>
      </c>
      <c r="H10" s="306">
        <v>0.75</v>
      </c>
    </row>
    <row r="11" spans="2:8" ht="19.5" customHeight="1">
      <c r="B11" s="284" t="s">
        <v>13</v>
      </c>
      <c r="C11" s="285" t="s">
        <v>134</v>
      </c>
      <c r="D11" s="285" t="s">
        <v>30</v>
      </c>
      <c r="E11" s="286">
        <v>5</v>
      </c>
      <c r="F11" s="286">
        <v>4</v>
      </c>
      <c r="G11" s="307">
        <v>0.8</v>
      </c>
      <c r="H11" s="308">
        <v>0.6666666666666666</v>
      </c>
    </row>
    <row r="12" spans="2:8" ht="12.75">
      <c r="B12" s="269"/>
      <c r="C12" s="261"/>
      <c r="D12" s="261"/>
      <c r="E12" s="262"/>
      <c r="F12" s="259"/>
      <c r="G12" s="270"/>
      <c r="H12" s="264"/>
    </row>
    <row r="13" ht="31.5" customHeight="1">
      <c r="B13" s="271" t="s">
        <v>138</v>
      </c>
    </row>
    <row r="14" spans="2:8" ht="19.5" customHeight="1">
      <c r="B14" s="287" t="s">
        <v>7</v>
      </c>
      <c r="C14" s="257" t="s">
        <v>118</v>
      </c>
      <c r="D14" s="251" t="s">
        <v>69</v>
      </c>
      <c r="E14" s="277">
        <v>6</v>
      </c>
      <c r="F14" s="277">
        <v>6</v>
      </c>
      <c r="G14" s="252">
        <v>1</v>
      </c>
      <c r="H14" s="253">
        <v>0.8571428571428571</v>
      </c>
    </row>
    <row r="15" spans="2:8" ht="19.5" customHeight="1">
      <c r="B15" s="281" t="s">
        <v>12</v>
      </c>
      <c r="C15" s="254" t="s">
        <v>119</v>
      </c>
      <c r="D15" s="254" t="s">
        <v>46</v>
      </c>
      <c r="E15" s="281">
        <v>5</v>
      </c>
      <c r="F15" s="281">
        <v>4</v>
      </c>
      <c r="G15" s="309">
        <v>0.8</v>
      </c>
      <c r="H15" s="310">
        <v>0.75</v>
      </c>
    </row>
    <row r="16" spans="2:8" ht="19.5" customHeight="1">
      <c r="B16" s="284" t="s">
        <v>14</v>
      </c>
      <c r="C16" s="273" t="s">
        <v>120</v>
      </c>
      <c r="D16" s="273" t="s">
        <v>61</v>
      </c>
      <c r="E16" s="284">
        <v>4</v>
      </c>
      <c r="F16" s="284">
        <v>3</v>
      </c>
      <c r="G16" s="311">
        <v>0.75</v>
      </c>
      <c r="H16" s="312">
        <v>0.7777777777777778</v>
      </c>
    </row>
    <row r="17" spans="2:8" ht="15">
      <c r="B17" s="265"/>
      <c r="C17" s="266"/>
      <c r="D17" s="266"/>
      <c r="E17" s="265"/>
      <c r="F17" s="265"/>
      <c r="G17" s="267"/>
      <c r="H17" s="268"/>
    </row>
    <row r="18" spans="2:6" ht="31.5" customHeight="1">
      <c r="B18" s="271" t="s">
        <v>137</v>
      </c>
      <c r="E18" s="93"/>
      <c r="F18" s="93"/>
    </row>
    <row r="19" spans="2:8" ht="19.5" customHeight="1">
      <c r="B19" s="287" t="s">
        <v>7</v>
      </c>
      <c r="C19" s="257" t="s">
        <v>121</v>
      </c>
      <c r="D19" s="257" t="s">
        <v>98</v>
      </c>
      <c r="E19" s="277">
        <v>4</v>
      </c>
      <c r="F19" s="277">
        <v>4</v>
      </c>
      <c r="G19" s="252">
        <v>1</v>
      </c>
      <c r="H19" s="253">
        <v>1</v>
      </c>
    </row>
    <row r="20" spans="2:8" ht="19.5" customHeight="1">
      <c r="B20" s="288" t="s">
        <v>12</v>
      </c>
      <c r="C20" s="258" t="s">
        <v>143</v>
      </c>
      <c r="D20" s="258" t="s">
        <v>26</v>
      </c>
      <c r="E20" s="288">
        <v>4</v>
      </c>
      <c r="F20" s="288">
        <v>4</v>
      </c>
      <c r="G20" s="255">
        <v>1</v>
      </c>
      <c r="H20" s="256">
        <v>0.8888888888888888</v>
      </c>
    </row>
    <row r="21" spans="2:8" ht="19.5" customHeight="1">
      <c r="B21" s="281" t="s">
        <v>14</v>
      </c>
      <c r="C21" s="254" t="s">
        <v>122</v>
      </c>
      <c r="D21" s="254" t="s">
        <v>45</v>
      </c>
      <c r="E21" s="281">
        <v>7</v>
      </c>
      <c r="F21" s="281">
        <v>6</v>
      </c>
      <c r="G21" s="309">
        <v>0.8571428571428571</v>
      </c>
      <c r="H21" s="310">
        <v>0.8666666666666667</v>
      </c>
    </row>
    <row r="22" spans="2:8" ht="19.5" customHeight="1">
      <c r="B22" s="284" t="s">
        <v>9</v>
      </c>
      <c r="C22" s="273" t="s">
        <v>123</v>
      </c>
      <c r="D22" s="273" t="s">
        <v>124</v>
      </c>
      <c r="E22" s="284">
        <v>7</v>
      </c>
      <c r="F22" s="284">
        <v>6</v>
      </c>
      <c r="G22" s="311">
        <v>0.8571428571428571</v>
      </c>
      <c r="H22" s="312">
        <v>0.7058823529411765</v>
      </c>
    </row>
    <row r="23" spans="2:8" ht="15">
      <c r="B23" s="265"/>
      <c r="C23" s="266"/>
      <c r="D23" s="266"/>
      <c r="E23" s="265"/>
      <c r="F23" s="265"/>
      <c r="G23" s="267"/>
      <c r="H23" s="268"/>
    </row>
    <row r="24" ht="38.25" customHeight="1">
      <c r="B24" s="271" t="s">
        <v>136</v>
      </c>
    </row>
    <row r="25" spans="2:8" ht="19.5" customHeight="1">
      <c r="B25" s="287" t="s">
        <v>7</v>
      </c>
      <c r="C25" s="289" t="s">
        <v>141</v>
      </c>
      <c r="D25" s="289" t="s">
        <v>26</v>
      </c>
      <c r="E25" s="290">
        <v>6</v>
      </c>
      <c r="F25" s="290">
        <v>6</v>
      </c>
      <c r="G25" s="291">
        <v>1</v>
      </c>
      <c r="H25" s="292">
        <v>1</v>
      </c>
    </row>
    <row r="26" spans="2:8" ht="19.5" customHeight="1">
      <c r="B26" s="288" t="s">
        <v>7</v>
      </c>
      <c r="C26" s="293" t="s">
        <v>78</v>
      </c>
      <c r="D26" s="379" t="s">
        <v>73</v>
      </c>
      <c r="E26" s="294">
        <v>5</v>
      </c>
      <c r="F26" s="294">
        <v>5</v>
      </c>
      <c r="G26" s="295">
        <v>1</v>
      </c>
      <c r="H26" s="296">
        <v>1</v>
      </c>
    </row>
    <row r="27" spans="2:8" ht="19.5" customHeight="1">
      <c r="B27" s="286" t="s">
        <v>14</v>
      </c>
      <c r="C27" s="285" t="s">
        <v>142</v>
      </c>
      <c r="D27" s="297" t="s">
        <v>125</v>
      </c>
      <c r="E27" s="313">
        <v>6</v>
      </c>
      <c r="F27" s="313">
        <v>5</v>
      </c>
      <c r="G27" s="314">
        <v>0.8333333333333334</v>
      </c>
      <c r="H27" s="315">
        <v>0.8333333333333334</v>
      </c>
    </row>
    <row r="28" spans="2:8" ht="12.75">
      <c r="B28" s="259"/>
      <c r="C28" s="260"/>
      <c r="D28" s="261"/>
      <c r="E28" s="262"/>
      <c r="F28" s="262"/>
      <c r="G28" s="263"/>
      <c r="H28" s="264"/>
    </row>
    <row r="29" ht="33.75" customHeight="1">
      <c r="B29" s="271" t="s">
        <v>135</v>
      </c>
    </row>
    <row r="30" spans="2:8" ht="19.5" customHeight="1">
      <c r="B30" s="287" t="s">
        <v>7</v>
      </c>
      <c r="C30" s="274" t="s">
        <v>126</v>
      </c>
      <c r="D30" s="298" t="s">
        <v>21</v>
      </c>
      <c r="E30" s="287">
        <v>4</v>
      </c>
      <c r="F30" s="299">
        <v>4</v>
      </c>
      <c r="G30" s="300">
        <v>1</v>
      </c>
      <c r="H30" s="253">
        <v>1</v>
      </c>
    </row>
    <row r="31" spans="2:8" ht="19.5" customHeight="1">
      <c r="B31" s="303" t="s">
        <v>12</v>
      </c>
      <c r="C31" s="275" t="s">
        <v>127</v>
      </c>
      <c r="D31" s="301" t="s">
        <v>103</v>
      </c>
      <c r="E31" s="303">
        <v>4</v>
      </c>
      <c r="F31" s="316">
        <v>3</v>
      </c>
      <c r="G31" s="317">
        <v>0.75</v>
      </c>
      <c r="H31" s="310">
        <v>0.6666666666666666</v>
      </c>
    </row>
    <row r="32" spans="2:8" ht="19.5" customHeight="1">
      <c r="B32" s="304" t="s">
        <v>14</v>
      </c>
      <c r="C32" s="276" t="s">
        <v>128</v>
      </c>
      <c r="D32" s="302" t="s">
        <v>19</v>
      </c>
      <c r="E32" s="304">
        <v>3</v>
      </c>
      <c r="F32" s="318">
        <v>2</v>
      </c>
      <c r="G32" s="319">
        <v>0.6666666666666666</v>
      </c>
      <c r="H32" s="312">
        <v>0.6666666666666666</v>
      </c>
    </row>
  </sheetData>
  <printOptions horizontalCentered="1"/>
  <pageMargins left="0.5905511811023623" right="0.1968503937007874" top="0.5905511811023623" bottom="0.1968503937007874" header="0" footer="0"/>
  <pageSetup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N14" sqref="N14"/>
    </sheetView>
  </sheetViews>
  <sheetFormatPr defaultColWidth="9.140625" defaultRowHeight="12.75"/>
  <cols>
    <col min="1" max="1" width="1.57421875" style="0" customWidth="1"/>
    <col min="2" max="2" width="16.00390625" style="0" customWidth="1"/>
    <col min="3" max="3" width="1.7109375" style="0" customWidth="1"/>
    <col min="4" max="4" width="17.7109375" style="0" customWidth="1"/>
    <col min="5" max="5" width="6.8515625" style="0" customWidth="1"/>
    <col min="6" max="6" width="1.1484375" style="0" customWidth="1"/>
    <col min="7" max="7" width="8.00390625" style="0" customWidth="1"/>
    <col min="9" max="9" width="4.57421875" style="0" customWidth="1"/>
  </cols>
  <sheetData>
    <row r="1" spans="4:13" ht="20.25">
      <c r="D1" s="158" t="s">
        <v>74</v>
      </c>
      <c r="M1" s="167"/>
    </row>
    <row r="2" ht="13.5">
      <c r="H2" s="169" t="s">
        <v>87</v>
      </c>
    </row>
    <row r="3" ht="12.75">
      <c r="M3" s="168"/>
    </row>
    <row r="4" spans="2:5" ht="12.75">
      <c r="B4" t="s">
        <v>75</v>
      </c>
      <c r="D4" t="s">
        <v>76</v>
      </c>
      <c r="E4" t="s">
        <v>77</v>
      </c>
    </row>
    <row r="5" spans="4:5" ht="12.75">
      <c r="D5" t="s">
        <v>78</v>
      </c>
      <c r="E5" t="s">
        <v>79</v>
      </c>
    </row>
    <row r="6" spans="4:5" ht="12.75">
      <c r="D6" t="s">
        <v>80</v>
      </c>
      <c r="E6" t="s">
        <v>81</v>
      </c>
    </row>
    <row r="7" ht="36.75" customHeight="1"/>
    <row r="8" ht="15.75">
      <c r="B8" s="170" t="s">
        <v>88</v>
      </c>
    </row>
    <row r="10" ht="12.75">
      <c r="B10" s="159"/>
    </row>
    <row r="11" spans="1:9" ht="36" customHeight="1">
      <c r="A11" s="160"/>
      <c r="B11" s="161" t="s">
        <v>86</v>
      </c>
      <c r="C11" s="159"/>
      <c r="D11" s="159"/>
      <c r="E11" s="159"/>
      <c r="F11" s="159"/>
      <c r="G11" s="159"/>
      <c r="H11" s="159"/>
      <c r="I11" s="159"/>
    </row>
    <row r="12" spans="1:9" ht="18">
      <c r="A12" s="160"/>
      <c r="B12" s="161"/>
      <c r="C12" s="159"/>
      <c r="D12" s="159"/>
      <c r="E12" s="159"/>
      <c r="F12" s="159"/>
      <c r="G12" s="159"/>
      <c r="H12" s="159"/>
      <c r="I12" s="159"/>
    </row>
    <row r="13" spans="2:9" ht="33" customHeight="1">
      <c r="B13" s="161" t="s">
        <v>82</v>
      </c>
      <c r="D13" s="162"/>
      <c r="I13" s="163"/>
    </row>
    <row r="14" spans="2:7" ht="22.5" customHeight="1">
      <c r="B14" s="164" t="s">
        <v>62</v>
      </c>
      <c r="C14" s="164" t="s">
        <v>83</v>
      </c>
      <c r="D14" s="164" t="s">
        <v>43</v>
      </c>
      <c r="E14" s="165">
        <v>0</v>
      </c>
      <c r="F14" s="165" t="s">
        <v>4</v>
      </c>
      <c r="G14" s="165">
        <v>3</v>
      </c>
    </row>
    <row r="15" spans="5:7" ht="12.75">
      <c r="E15" s="93"/>
      <c r="F15" s="93"/>
      <c r="G15" s="93"/>
    </row>
    <row r="16" spans="2:7" ht="12.75">
      <c r="B16" t="s">
        <v>84</v>
      </c>
      <c r="E16" s="93"/>
      <c r="F16" s="93"/>
      <c r="G16" s="93"/>
    </row>
    <row r="17" spans="5:7" ht="12.75">
      <c r="E17" s="93"/>
      <c r="F17" s="93"/>
      <c r="G17" s="93"/>
    </row>
    <row r="18" spans="5:7" ht="29.25" customHeight="1">
      <c r="E18" s="93"/>
      <c r="F18" s="93"/>
      <c r="G18" s="93"/>
    </row>
    <row r="19" spans="2:7" ht="18">
      <c r="B19" s="166" t="s">
        <v>85</v>
      </c>
      <c r="E19" s="93"/>
      <c r="F19" s="93"/>
      <c r="G19" s="93"/>
    </row>
    <row r="20" spans="2:7" ht="23.25" customHeight="1">
      <c r="B20" s="164" t="s">
        <v>89</v>
      </c>
      <c r="C20" s="164" t="s">
        <v>83</v>
      </c>
      <c r="D20" s="164" t="s">
        <v>72</v>
      </c>
      <c r="E20" s="165">
        <v>0</v>
      </c>
      <c r="F20" s="165" t="s">
        <v>4</v>
      </c>
      <c r="G20" s="165">
        <v>3</v>
      </c>
    </row>
    <row r="22" ht="12.75">
      <c r="B22" t="s">
        <v>84</v>
      </c>
    </row>
    <row r="25" spans="2:7" ht="12.75">
      <c r="B25" s="92" t="s">
        <v>90</v>
      </c>
      <c r="G25" t="s">
        <v>76</v>
      </c>
    </row>
    <row r="26" ht="12.75">
      <c r="G26" t="s">
        <v>77</v>
      </c>
    </row>
  </sheetData>
  <sheetProtection/>
  <printOptions horizontalCentered="1"/>
  <pageMargins left="0.7874015748031497" right="0" top="1.1811023622047245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Knápek</dc:creator>
  <cp:keywords/>
  <dc:description/>
  <cp:lastModifiedBy>Knápek</cp:lastModifiedBy>
  <cp:lastPrinted>2017-04-21T08:30:29Z</cp:lastPrinted>
  <dcterms:created xsi:type="dcterms:W3CDTF">2014-10-07T06:20:36Z</dcterms:created>
  <dcterms:modified xsi:type="dcterms:W3CDTF">2017-04-21T08:30:31Z</dcterms:modified>
  <cp:category/>
  <cp:version/>
  <cp:contentType/>
  <cp:contentStatus/>
</cp:coreProperties>
</file>