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140" windowHeight="1183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'Hráči'!$A$1:$AE$36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'Utkání-výsledky'!$A$1:$K$42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<sst xmlns="http://schemas.openxmlformats.org/spreadsheetml/2006/main" count="2790" uniqueCount="209">
  <si>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</si>
  <si>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</si>
  <si>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</si>
  <si>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</si>
  <si>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</si>
  <si>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</si>
  <si>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</si>
  <si>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</si>
  <si>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</si>
  <si>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</si>
  <si>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</si>
  <si>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</si>
  <si>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</si>
  <si>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</si>
  <si>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</si>
  <si>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</si>
  <si>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</si>
  <si>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</si>
  <si>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</si>
  <si>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</si>
  <si>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</si>
  <si>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</si>
  <si>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</si>
  <si>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</si>
  <si>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</si>
  <si>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</si>
  <si>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</si>
  <si>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</si>
  <si>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</si>
  <si>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</si>
  <si>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</si>
  <si>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</si>
  <si>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</si>
  <si>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</si>
  <si>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</si>
  <si>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</si>
  <si>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</si>
  <si>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</si>
  <si>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</si>
  <si>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</si>
  <si>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</si>
  <si>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</si>
  <si>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</si>
  <si>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</si>
  <si>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</si>
  <si>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</si>
  <si>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</si>
  <si>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</si>
  <si>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</si>
  <si>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</si>
  <si>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</si>
  <si>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VETERÁNI   I.</t>
  </si>
  <si>
    <t>Nová Bělá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</si>
  <si>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</si>
  <si>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</si>
  <si>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</si>
  <si>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</si>
  <si>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</si>
  <si>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</si>
  <si>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</si>
  <si>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</si>
  <si>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</si>
  <si>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</si>
  <si>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</si>
  <si>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</si>
  <si>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</si>
  <si>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</si>
  <si>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</si>
  <si>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</si>
  <si>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</si>
  <si>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</si>
  <si>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 xml:space="preserve">Rozlosování soutěže méněpočetných tenisových družstev r.   </t>
  </si>
  <si>
    <t xml:space="preserve">Rozlosování soutěže MPD v tenise na  r.    </t>
  </si>
  <si>
    <t>TABULKA  SOUTĚŽE  -  VETERÁNI   I. tř.  -  r.</t>
  </si>
  <si>
    <t>VE</t>
  </si>
  <si>
    <t>TE</t>
  </si>
  <si>
    <t>RÁNI</t>
  </si>
  <si>
    <t>VETERÁNI  I. tř.</t>
  </si>
  <si>
    <t>Stará Bělá  B</t>
  </si>
  <si>
    <t>Stará Bělá  A</t>
  </si>
  <si>
    <t>vzor formátu před soutěží</t>
  </si>
  <si>
    <t>VETERÁNI  I.třída - ÚSPĚŠNOST  HRÁČŮ</t>
  </si>
  <si>
    <t>KOLO</t>
  </si>
  <si>
    <t>Celk</t>
  </si>
  <si>
    <t>Vít.</t>
  </si>
  <si>
    <t>Por.</t>
  </si>
  <si>
    <t>SETY</t>
  </si>
  <si>
    <t>Úspěšnost</t>
  </si>
  <si>
    <t>Folta Petr</t>
  </si>
  <si>
    <t>SESTUP do II.tř.</t>
  </si>
  <si>
    <t>8.</t>
  </si>
  <si>
    <t>7.</t>
  </si>
  <si>
    <t>5.</t>
  </si>
  <si>
    <t>6.</t>
  </si>
  <si>
    <t>Úspěšnost zápasy</t>
  </si>
  <si>
    <t>Úspěšnost sety</t>
  </si>
  <si>
    <t>Jméno</t>
  </si>
  <si>
    <t>Družstvo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</si>
  <si>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</si>
  <si>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</si>
  <si>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</si>
  <si>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</si>
  <si>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</si>
  <si>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</si>
  <si>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</si>
  <si>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</si>
  <si>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</si>
  <si>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</si>
  <si>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</si>
  <si>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</si>
  <si>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</si>
  <si>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</si>
  <si>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</si>
  <si>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</si>
  <si>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</si>
  <si>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   Zápasy</t>
  </si>
  <si>
    <t>Proskovice A</t>
  </si>
  <si>
    <t>Výškovice  C</t>
  </si>
  <si>
    <t>Vratimov</t>
  </si>
  <si>
    <t>Hrabůvka</t>
  </si>
  <si>
    <t>Muži II. A-SEVER</t>
  </si>
  <si>
    <t>Muži II. A-JIH</t>
  </si>
  <si>
    <t>Skreč-neoprávněný start T.Balcara</t>
  </si>
  <si>
    <t>skreč-zranění</t>
  </si>
  <si>
    <t>Novák</t>
  </si>
  <si>
    <t>Brušperk</t>
  </si>
  <si>
    <t>Koubek</t>
  </si>
  <si>
    <t>Schrebenský</t>
  </si>
  <si>
    <t>rozehráno</t>
  </si>
  <si>
    <t>skreč ve 3.setu</t>
  </si>
  <si>
    <t>4.</t>
  </si>
  <si>
    <t>nehráno</t>
  </si>
  <si>
    <t>střídavě doma - venku</t>
  </si>
  <si>
    <t>Huťka L.</t>
  </si>
  <si>
    <t>Bavlšík</t>
  </si>
  <si>
    <t>Hořínek</t>
  </si>
  <si>
    <t>Baranek Jiří</t>
  </si>
  <si>
    <t>Palička Ivo</t>
  </si>
  <si>
    <t>Adámek</t>
  </si>
  <si>
    <t>Bala</t>
  </si>
  <si>
    <t>Šindler</t>
  </si>
  <si>
    <t>Lindovský</t>
  </si>
  <si>
    <t>Holisz</t>
  </si>
  <si>
    <t>Knápek</t>
  </si>
  <si>
    <t>Novotný</t>
  </si>
  <si>
    <t>Ermis</t>
  </si>
  <si>
    <t>Žůrek Luděk</t>
  </si>
  <si>
    <t>Weiss</t>
  </si>
  <si>
    <t>Kika</t>
  </si>
  <si>
    <t>Wirth Antonín</t>
  </si>
  <si>
    <t>Cigánek</t>
  </si>
  <si>
    <t>Vicher Petr</t>
  </si>
  <si>
    <t>Balcar Tomáš</t>
  </si>
  <si>
    <t>Palkovský</t>
  </si>
  <si>
    <t>Vrtný</t>
  </si>
  <si>
    <t>1 družstvo</t>
  </si>
  <si>
    <t>MUŽI  II.</t>
  </si>
  <si>
    <t>Neobsazeno</t>
  </si>
  <si>
    <t>7.5.</t>
  </si>
  <si>
    <t>14.5.</t>
  </si>
  <si>
    <t>21.5.</t>
  </si>
  <si>
    <t>28.5.</t>
  </si>
  <si>
    <t>4.6.</t>
  </si>
  <si>
    <t>11.6.</t>
  </si>
  <si>
    <t>18.6.</t>
  </si>
  <si>
    <t>oficiální</t>
  </si>
  <si>
    <t>Vicher</t>
  </si>
  <si>
    <t>Balcar</t>
  </si>
  <si>
    <t>Bár Eda</t>
  </si>
  <si>
    <t>Tomis Svaťa</t>
  </si>
  <si>
    <t>Huťka</t>
  </si>
  <si>
    <t>Muller</t>
  </si>
  <si>
    <t>Výškovice</t>
  </si>
  <si>
    <t>Baranek</t>
  </si>
  <si>
    <t>Žurek Luděk</t>
  </si>
  <si>
    <t>Schrebensky</t>
  </si>
  <si>
    <t>Wirth</t>
  </si>
  <si>
    <t>skreč  -zranění za stavu 2:6, 2:2</t>
  </si>
  <si>
    <t>dohrávka deblu</t>
  </si>
  <si>
    <t>Palička</t>
  </si>
  <si>
    <t>Bár</t>
  </si>
  <si>
    <t>Patkolo</t>
  </si>
  <si>
    <t>Tomis</t>
  </si>
  <si>
    <t>Patkolo Lubomír</t>
  </si>
  <si>
    <t>baranek</t>
  </si>
  <si>
    <t>Skreč-zranění svalu</t>
  </si>
  <si>
    <t>Muller Pavel</t>
  </si>
  <si>
    <t>ho</t>
  </si>
  <si>
    <t>Stacha</t>
  </si>
  <si>
    <t xml:space="preserve">Kika </t>
  </si>
  <si>
    <t>Žůrek</t>
  </si>
  <si>
    <t>Stará Bělá</t>
  </si>
  <si>
    <t>Fabián Petr</t>
  </si>
  <si>
    <t>Stará Bělá A</t>
  </si>
  <si>
    <t>Utkání</t>
  </si>
  <si>
    <t>Gamy</t>
  </si>
  <si>
    <t>*</t>
  </si>
  <si>
    <t>V případě rovnosti bodů rozhoduje vzájemný zápas, u více družstev mikrotabulka</t>
  </si>
  <si>
    <t>sestavená ze vzájemných utkání (  a dále pak rozdíl utkání, setů, gamů).</t>
  </si>
  <si>
    <t>Rozdíl</t>
  </si>
  <si>
    <t>Text z pravidel</t>
  </si>
  <si>
    <t>Body-utkání</t>
  </si>
  <si>
    <t>Mikrotabulky pro pořadí na 1. až 3. místě.</t>
  </si>
  <si>
    <t>Prorok Ruda</t>
  </si>
  <si>
    <t>Po 1. setu skreč</t>
  </si>
  <si>
    <t>Tumlíř</t>
  </si>
  <si>
    <t>ba</t>
  </si>
  <si>
    <t>O pořadí na 4-5  a  6-7 místě rozhodoval vzájemný zápas</t>
  </si>
  <si>
    <t>O pořadí na 1-3 místě rozhodovala mikrotabulka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</si>
</sst>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&quot;.&quot;m&quot;.&quot;yyyy"/>
    <numFmt numFmtId="171" formatCode="[$¥€-2]\ #\ ##,000_);[Red]\([$€-2]\ #\ ##,000\)"/>
    <numFmt numFmtId="172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Arial CE"/>
      <family val="2"/>
    </font>
    <font>
      <sz val="9"/>
      <name val="Arial CE"/>
      <family val="0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 style="thin"/>
      <top style="hair"/>
      <bottom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thin"/>
      <top/>
      <bottom/>
    </border>
    <border>
      <left style="dotted"/>
      <right/>
      <top style="dotted"/>
      <bottom style="dotted"/>
    </border>
    <border>
      <left style="dotted"/>
      <right/>
      <top style="dotted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dotted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/>
      <top style="thin">
        <color indexed="8"/>
      </top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/>
      <top style="hair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 style="hair"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63" fillId="0" borderId="0" applyNumberFormat="0" applyBorder="0" applyProtection="0">
      <alignment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Border="0" applyProtection="0">
      <alignment/>
    </xf>
    <xf numFmtId="0" fontId="1" fillId="35" borderId="6" applyNumberFormat="0" applyFont="0" applyAlignment="0" applyProtection="0"/>
    <xf numFmtId="0" fontId="6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8" applyNumberFormat="0" applyAlignment="0" applyProtection="0"/>
    <xf numFmtId="0" fontId="16" fillId="13" borderId="8" applyNumberFormat="0" applyAlignment="0" applyProtection="0"/>
    <xf numFmtId="0" fontId="17" fillId="37" borderId="8" applyNumberFormat="0" applyAlignment="0" applyProtection="0"/>
    <xf numFmtId="0" fontId="17" fillId="38" borderId="8" applyNumberFormat="0" applyAlignment="0" applyProtection="0"/>
    <xf numFmtId="0" fontId="18" fillId="37" borderId="9" applyNumberFormat="0" applyAlignment="0" applyProtection="0"/>
    <xf numFmtId="0" fontId="18" fillId="38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81">
      <alignment/>
      <protection/>
    </xf>
    <xf numFmtId="0" fontId="1" fillId="0" borderId="0" xfId="81" applyAlignment="1">
      <alignment horizontal="center"/>
      <protection/>
    </xf>
    <xf numFmtId="0" fontId="1" fillId="0" borderId="10" xfId="81" applyBorder="1">
      <alignment/>
      <protection/>
    </xf>
    <xf numFmtId="0" fontId="1" fillId="47" borderId="0" xfId="81" applyFill="1" applyAlignment="1">
      <alignment horizontal="center"/>
      <protection/>
    </xf>
    <xf numFmtId="0" fontId="1" fillId="12" borderId="0" xfId="81" applyFill="1" applyAlignment="1">
      <alignment horizontal="center"/>
      <protection/>
    </xf>
    <xf numFmtId="0" fontId="29" fillId="0" borderId="0" xfId="81" applyFont="1" applyBorder="1">
      <alignment/>
      <protection/>
    </xf>
    <xf numFmtId="3" fontId="29" fillId="0" borderId="11" xfId="81" applyNumberFormat="1" applyFont="1" applyBorder="1" applyAlignment="1">
      <alignment horizontal="center"/>
      <protection/>
    </xf>
    <xf numFmtId="0" fontId="29" fillId="0" borderId="11" xfId="81" applyFont="1" applyBorder="1" applyAlignment="1">
      <alignment horizontal="center"/>
      <protection/>
    </xf>
    <xf numFmtId="49" fontId="1" fillId="0" borderId="0" xfId="81" applyNumberFormat="1" applyAlignment="1">
      <alignment horizontal="center"/>
      <protection/>
    </xf>
    <xf numFmtId="49" fontId="1" fillId="0" borderId="0" xfId="81" applyNumberFormat="1">
      <alignment/>
      <protection/>
    </xf>
    <xf numFmtId="0" fontId="12" fillId="0" borderId="0" xfId="75">
      <alignment/>
      <protection/>
    </xf>
    <xf numFmtId="0" fontId="34" fillId="0" borderId="0" xfId="75" applyFont="1" applyAlignment="1">
      <alignment horizontal="center"/>
      <protection/>
    </xf>
    <xf numFmtId="0" fontId="35" fillId="0" borderId="12" xfId="75" applyFont="1" applyBorder="1">
      <alignment/>
      <protection/>
    </xf>
    <xf numFmtId="0" fontId="27" fillId="0" borderId="13" xfId="75" applyFont="1" applyFill="1" applyBorder="1">
      <alignment/>
      <protection/>
    </xf>
    <xf numFmtId="0" fontId="27" fillId="0" borderId="14" xfId="75" applyFont="1" applyFill="1" applyBorder="1" applyAlignment="1">
      <alignment horizontal="center"/>
      <protection/>
    </xf>
    <xf numFmtId="0" fontId="27" fillId="0" borderId="15" xfId="75" applyFont="1" applyFill="1" applyBorder="1">
      <alignment/>
      <protection/>
    </xf>
    <xf numFmtId="0" fontId="27" fillId="0" borderId="16" xfId="75" applyFont="1" applyFill="1" applyBorder="1">
      <alignment/>
      <protection/>
    </xf>
    <xf numFmtId="0" fontId="35" fillId="0" borderId="0" xfId="75" applyFont="1" applyAlignment="1">
      <alignment horizontal="center"/>
      <protection/>
    </xf>
    <xf numFmtId="0" fontId="35" fillId="0" borderId="0" xfId="75" applyFont="1">
      <alignment/>
      <protection/>
    </xf>
    <xf numFmtId="0" fontId="35" fillId="0" borderId="17" xfId="75" applyFont="1" applyBorder="1">
      <alignment/>
      <protection/>
    </xf>
    <xf numFmtId="0" fontId="27" fillId="0" borderId="18" xfId="75" applyFont="1" applyFill="1" applyBorder="1">
      <alignment/>
      <protection/>
    </xf>
    <xf numFmtId="0" fontId="27" fillId="0" borderId="19" xfId="75" applyFont="1" applyFill="1" applyBorder="1">
      <alignment/>
      <protection/>
    </xf>
    <xf numFmtId="0" fontId="27" fillId="0" borderId="20" xfId="75" applyFont="1" applyFill="1" applyBorder="1">
      <alignment/>
      <protection/>
    </xf>
    <xf numFmtId="0" fontId="27" fillId="0" borderId="21" xfId="75" applyFont="1" applyFill="1" applyBorder="1">
      <alignment/>
      <protection/>
    </xf>
    <xf numFmtId="0" fontId="35" fillId="0" borderId="22" xfId="75" applyFont="1" applyBorder="1">
      <alignment/>
      <protection/>
    </xf>
    <xf numFmtId="0" fontId="27" fillId="0" borderId="23" xfId="75" applyFont="1" applyFill="1" applyBorder="1">
      <alignment/>
      <protection/>
    </xf>
    <xf numFmtId="0" fontId="27" fillId="0" borderId="24" xfId="75" applyFont="1" applyFill="1" applyBorder="1" applyAlignment="1">
      <alignment horizontal="center"/>
      <protection/>
    </xf>
    <xf numFmtId="0" fontId="27" fillId="0" borderId="25" xfId="75" applyFont="1" applyFill="1" applyBorder="1">
      <alignment/>
      <protection/>
    </xf>
    <xf numFmtId="0" fontId="27" fillId="0" borderId="26" xfId="75" applyFont="1" applyFill="1" applyBorder="1">
      <alignment/>
      <protection/>
    </xf>
    <xf numFmtId="0" fontId="35" fillId="0" borderId="27" xfId="75" applyFont="1" applyBorder="1">
      <alignment/>
      <protection/>
    </xf>
    <xf numFmtId="0" fontId="27" fillId="0" borderId="28" xfId="75" applyFont="1" applyFill="1" applyBorder="1">
      <alignment/>
      <protection/>
    </xf>
    <xf numFmtId="0" fontId="27" fillId="0" borderId="29" xfId="75" applyFont="1" applyFill="1" applyBorder="1" applyAlignment="1">
      <alignment horizontal="center"/>
      <protection/>
    </xf>
    <xf numFmtId="0" fontId="27" fillId="0" borderId="30" xfId="75" applyFont="1" applyFill="1" applyBorder="1">
      <alignment/>
      <protection/>
    </xf>
    <xf numFmtId="0" fontId="27" fillId="0" borderId="31" xfId="75" applyFont="1" applyFill="1" applyBorder="1">
      <alignment/>
      <protection/>
    </xf>
    <xf numFmtId="0" fontId="27" fillId="0" borderId="32" xfId="75" applyFont="1" applyFill="1" applyBorder="1">
      <alignment/>
      <protection/>
    </xf>
    <xf numFmtId="0" fontId="27" fillId="0" borderId="33" xfId="75" applyFont="1" applyFill="1" applyBorder="1">
      <alignment/>
      <protection/>
    </xf>
    <xf numFmtId="0" fontId="27" fillId="47" borderId="0" xfId="75" applyFont="1" applyFill="1" applyAlignment="1">
      <alignment horizontal="center" wrapText="1"/>
      <protection/>
    </xf>
    <xf numFmtId="0" fontId="33" fillId="0" borderId="0" xfId="81" applyFont="1" applyBorder="1">
      <alignment/>
      <protection/>
    </xf>
    <xf numFmtId="0" fontId="37" fillId="0" borderId="0" xfId="75" applyFont="1">
      <alignment/>
      <protection/>
    </xf>
    <xf numFmtId="0" fontId="38" fillId="0" borderId="0" xfId="75" applyFont="1">
      <alignment/>
      <protection/>
    </xf>
    <xf numFmtId="0" fontId="12" fillId="0" borderId="34" xfId="75" applyBorder="1">
      <alignment/>
      <protection/>
    </xf>
    <xf numFmtId="0" fontId="21" fillId="0" borderId="35" xfId="75" applyFont="1" applyBorder="1" applyAlignment="1">
      <alignment textRotation="90"/>
      <protection/>
    </xf>
    <xf numFmtId="0" fontId="12" fillId="0" borderId="36" xfId="75" applyBorder="1">
      <alignment/>
      <protection/>
    </xf>
    <xf numFmtId="0" fontId="21" fillId="0" borderId="34" xfId="75" applyFont="1" applyFill="1" applyBorder="1" applyAlignment="1">
      <alignment textRotation="90"/>
      <protection/>
    </xf>
    <xf numFmtId="0" fontId="21" fillId="0" borderId="37" xfId="75" applyFont="1" applyBorder="1" applyAlignment="1">
      <alignment textRotation="90"/>
      <protection/>
    </xf>
    <xf numFmtId="0" fontId="34" fillId="0" borderId="35" xfId="75" applyFont="1" applyBorder="1" applyAlignment="1">
      <alignment horizontal="center" textRotation="90"/>
      <protection/>
    </xf>
    <xf numFmtId="0" fontId="34" fillId="0" borderId="34" xfId="75" applyFont="1" applyBorder="1" applyAlignment="1">
      <alignment horizontal="center" textRotation="90"/>
      <protection/>
    </xf>
    <xf numFmtId="0" fontId="34" fillId="0" borderId="35" xfId="75" applyFont="1" applyBorder="1" applyAlignment="1">
      <alignment textRotation="90"/>
      <protection/>
    </xf>
    <xf numFmtId="0" fontId="34" fillId="0" borderId="0" xfId="75" applyFont="1">
      <alignment/>
      <protection/>
    </xf>
    <xf numFmtId="0" fontId="36" fillId="2" borderId="38" xfId="75" applyFont="1" applyFill="1" applyBorder="1" applyAlignment="1" applyProtection="1">
      <alignment horizontal="center"/>
      <protection locked="0"/>
    </xf>
    <xf numFmtId="0" fontId="34" fillId="47" borderId="0" xfId="75" applyNumberFormat="1" applyFont="1" applyFill="1" applyBorder="1" applyAlignment="1">
      <alignment horizontal="center" vertical="center"/>
      <protection/>
    </xf>
    <xf numFmtId="3" fontId="21" fillId="47" borderId="0" xfId="75" applyNumberFormat="1" applyFont="1" applyFill="1" applyBorder="1" applyAlignment="1">
      <alignment horizontal="center" vertical="center"/>
      <protection/>
    </xf>
    <xf numFmtId="0" fontId="21" fillId="47" borderId="0" xfId="75" applyNumberFormat="1" applyFont="1" applyFill="1" applyBorder="1" applyAlignment="1">
      <alignment horizontal="center" vertical="center"/>
      <protection/>
    </xf>
    <xf numFmtId="0" fontId="34" fillId="0" borderId="34" xfId="75" applyNumberFormat="1" applyFont="1" applyFill="1" applyBorder="1" applyAlignment="1">
      <alignment horizontal="center" textRotation="90"/>
      <protection/>
    </xf>
    <xf numFmtId="0" fontId="21" fillId="0" borderId="37" xfId="75" applyNumberFormat="1" applyFont="1" applyBorder="1" applyAlignment="1">
      <alignment textRotation="90"/>
      <protection/>
    </xf>
    <xf numFmtId="0" fontId="34" fillId="47" borderId="0" xfId="75" applyNumberFormat="1" applyFont="1" applyFill="1" applyBorder="1" applyAlignment="1">
      <alignment horizontal="center" textRotation="90"/>
      <protection/>
    </xf>
    <xf numFmtId="0" fontId="21" fillId="47" borderId="0" xfId="75" applyNumberFormat="1" applyFont="1" applyFill="1" applyBorder="1" applyAlignment="1">
      <alignment horizontal="center" textRotation="90"/>
      <protection/>
    </xf>
    <xf numFmtId="0" fontId="21" fillId="47" borderId="0" xfId="75" applyNumberFormat="1" applyFont="1" applyFill="1" applyBorder="1" applyAlignment="1">
      <alignment textRotation="90"/>
      <protection/>
    </xf>
    <xf numFmtId="3" fontId="42" fillId="0" borderId="39" xfId="75" applyNumberFormat="1" applyFont="1" applyFill="1" applyBorder="1" applyAlignment="1">
      <alignment horizontal="center" vertical="center"/>
      <protection/>
    </xf>
    <xf numFmtId="0" fontId="42" fillId="0" borderId="40" xfId="75" applyFont="1" applyFill="1" applyBorder="1" applyAlignment="1">
      <alignment horizontal="center" vertical="center"/>
      <protection/>
    </xf>
    <xf numFmtId="3" fontId="42" fillId="0" borderId="41" xfId="75" applyNumberFormat="1" applyFont="1" applyFill="1" applyBorder="1" applyAlignment="1">
      <alignment horizontal="center" vertical="center"/>
      <protection/>
    </xf>
    <xf numFmtId="3" fontId="42" fillId="0" borderId="42" xfId="75" applyNumberFormat="1" applyFont="1" applyFill="1" applyBorder="1" applyAlignment="1">
      <alignment horizontal="center" vertical="center"/>
      <protection/>
    </xf>
    <xf numFmtId="0" fontId="42" fillId="0" borderId="43" xfId="75" applyFont="1" applyFill="1" applyBorder="1" applyAlignment="1">
      <alignment horizontal="center" vertical="center"/>
      <protection/>
    </xf>
    <xf numFmtId="3" fontId="42" fillId="0" borderId="44" xfId="75" applyNumberFormat="1" applyFont="1" applyFill="1" applyBorder="1" applyAlignment="1">
      <alignment horizontal="center" vertical="center"/>
      <protection/>
    </xf>
    <xf numFmtId="3" fontId="42" fillId="0" borderId="43" xfId="75" applyNumberFormat="1" applyFont="1" applyFill="1" applyBorder="1" applyAlignment="1">
      <alignment horizontal="center" vertical="center"/>
      <protection/>
    </xf>
    <xf numFmtId="0" fontId="42" fillId="0" borderId="45" xfId="75" applyNumberFormat="1" applyFont="1" applyFill="1" applyBorder="1" applyAlignment="1">
      <alignment horizontal="center" vertical="center"/>
      <protection/>
    </xf>
    <xf numFmtId="0" fontId="42" fillId="0" borderId="43" xfId="75" applyNumberFormat="1" applyFont="1" applyBorder="1" applyAlignment="1">
      <alignment horizontal="center" vertical="center"/>
      <protection/>
    </xf>
    <xf numFmtId="0" fontId="43" fillId="0" borderId="0" xfId="81" applyFont="1" applyAlignment="1">
      <alignment horizontal="center"/>
      <protection/>
    </xf>
    <xf numFmtId="0" fontId="44" fillId="0" borderId="0" xfId="81" applyFont="1" applyAlignment="1">
      <alignment horizontal="center"/>
      <protection/>
    </xf>
    <xf numFmtId="0" fontId="45" fillId="0" borderId="0" xfId="81" applyFont="1">
      <alignment/>
      <protection/>
    </xf>
    <xf numFmtId="0" fontId="46" fillId="0" borderId="0" xfId="81" applyFont="1">
      <alignment/>
      <protection/>
    </xf>
    <xf numFmtId="0" fontId="30" fillId="0" borderId="0" xfId="81" applyFont="1">
      <alignment/>
      <protection/>
    </xf>
    <xf numFmtId="0" fontId="28" fillId="0" borderId="0" xfId="81" applyFont="1" applyAlignment="1">
      <alignment horizontal="center"/>
      <protection/>
    </xf>
    <xf numFmtId="0" fontId="3" fillId="0" borderId="0" xfId="81" applyFont="1">
      <alignment/>
      <protection/>
    </xf>
    <xf numFmtId="0" fontId="1" fillId="0" borderId="0" xfId="81" applyFont="1" applyAlignment="1">
      <alignment horizontal="left"/>
      <protection/>
    </xf>
    <xf numFmtId="0" fontId="1" fillId="0" borderId="38" xfId="81" applyBorder="1" applyAlignment="1" applyProtection="1">
      <alignment horizontal="center"/>
      <protection locked="0"/>
    </xf>
    <xf numFmtId="0" fontId="47" fillId="0" borderId="0" xfId="81" applyFont="1" applyAlignment="1">
      <alignment horizontal="center"/>
      <protection/>
    </xf>
    <xf numFmtId="0" fontId="48" fillId="0" borderId="0" xfId="81" applyFont="1">
      <alignment/>
      <protection/>
    </xf>
    <xf numFmtId="0" fontId="3" fillId="0" borderId="0" xfId="81" applyFont="1" applyAlignment="1">
      <alignment horizontal="right"/>
      <protection/>
    </xf>
    <xf numFmtId="0" fontId="3" fillId="0" borderId="0" xfId="81" applyFont="1" applyAlignment="1">
      <alignment horizontal="center"/>
      <protection/>
    </xf>
    <xf numFmtId="0" fontId="30" fillId="0" borderId="0" xfId="81" applyFont="1" applyBorder="1">
      <alignment/>
      <protection/>
    </xf>
    <xf numFmtId="0" fontId="1" fillId="0" borderId="0" xfId="81" applyFont="1" applyAlignment="1">
      <alignment horizontal="center"/>
      <protection/>
    </xf>
    <xf numFmtId="0" fontId="1" fillId="48" borderId="0" xfId="81" applyFill="1">
      <alignment/>
      <protection/>
    </xf>
    <xf numFmtId="0" fontId="49" fillId="48" borderId="0" xfId="81" applyNumberFormat="1" applyFont="1" applyFill="1">
      <alignment/>
      <protection/>
    </xf>
    <xf numFmtId="14" fontId="1" fillId="0" borderId="46" xfId="81" applyNumberFormat="1" applyBorder="1" applyAlignment="1" applyProtection="1">
      <alignment horizontal="left"/>
      <protection locked="0"/>
    </xf>
    <xf numFmtId="14" fontId="1" fillId="0" borderId="0" xfId="81" applyNumberFormat="1" applyBorder="1" applyAlignment="1">
      <alignment horizontal="left"/>
      <protection/>
    </xf>
    <xf numFmtId="0" fontId="1" fillId="0" borderId="38" xfId="81" applyBorder="1" applyProtection="1">
      <alignment/>
      <protection locked="0"/>
    </xf>
    <xf numFmtId="0" fontId="1" fillId="0" borderId="47" xfId="81" applyBorder="1">
      <alignment/>
      <protection/>
    </xf>
    <xf numFmtId="0" fontId="1" fillId="0" borderId="48" xfId="81" applyBorder="1">
      <alignment/>
      <protection/>
    </xf>
    <xf numFmtId="0" fontId="1" fillId="0" borderId="0" xfId="81" applyBorder="1" applyAlignment="1">
      <alignment horizontal="center"/>
      <protection/>
    </xf>
    <xf numFmtId="0" fontId="28" fillId="0" borderId="0" xfId="81" applyFont="1">
      <alignment/>
      <protection/>
    </xf>
    <xf numFmtId="0" fontId="1" fillId="0" borderId="49" xfId="81" applyBorder="1">
      <alignment/>
      <protection/>
    </xf>
    <xf numFmtId="0" fontId="3" fillId="0" borderId="38" xfId="81" applyFont="1" applyBorder="1" applyAlignment="1">
      <alignment horizontal="center"/>
      <protection/>
    </xf>
    <xf numFmtId="0" fontId="3" fillId="0" borderId="50" xfId="81" applyFont="1" applyBorder="1" applyAlignment="1">
      <alignment horizontal="center"/>
      <protection/>
    </xf>
    <xf numFmtId="0" fontId="3" fillId="0" borderId="38" xfId="81" applyFont="1" applyBorder="1" applyAlignment="1">
      <alignment horizontal="left"/>
      <protection/>
    </xf>
    <xf numFmtId="0" fontId="3" fillId="0" borderId="38" xfId="81" applyFont="1" applyBorder="1">
      <alignment/>
      <protection/>
    </xf>
    <xf numFmtId="0" fontId="3" fillId="0" borderId="0" xfId="81" applyFont="1" applyBorder="1">
      <alignment/>
      <protection/>
    </xf>
    <xf numFmtId="0" fontId="1" fillId="0" borderId="38" xfId="81" applyBorder="1">
      <alignment/>
      <protection/>
    </xf>
    <xf numFmtId="0" fontId="1" fillId="0" borderId="38" xfId="81" applyFont="1" applyBorder="1" applyProtection="1">
      <alignment/>
      <protection locked="0"/>
    </xf>
    <xf numFmtId="0" fontId="1" fillId="0" borderId="51" xfId="81" applyBorder="1" applyAlignment="1" applyProtection="1">
      <alignment horizontal="center"/>
      <protection locked="0"/>
    </xf>
    <xf numFmtId="0" fontId="3" fillId="0" borderId="52" xfId="81" applyFont="1" applyBorder="1" applyAlignment="1">
      <alignment horizontal="center"/>
      <protection/>
    </xf>
    <xf numFmtId="3" fontId="1" fillId="0" borderId="53" xfId="81" applyNumberFormat="1" applyBorder="1" applyAlignment="1" applyProtection="1">
      <alignment horizontal="center"/>
      <protection locked="0"/>
    </xf>
    <xf numFmtId="0" fontId="1" fillId="0" borderId="54" xfId="81" applyBorder="1" applyAlignment="1" applyProtection="1">
      <alignment horizontal="center"/>
      <protection locked="0"/>
    </xf>
    <xf numFmtId="0" fontId="30" fillId="12" borderId="54" xfId="81" applyFont="1" applyFill="1" applyBorder="1" applyAlignment="1">
      <alignment horizontal="center"/>
      <protection/>
    </xf>
    <xf numFmtId="0" fontId="30" fillId="12" borderId="53" xfId="81" applyFont="1" applyFill="1" applyBorder="1" applyAlignment="1">
      <alignment horizontal="center"/>
      <protection/>
    </xf>
    <xf numFmtId="0" fontId="1" fillId="0" borderId="0" xfId="81" applyAlignment="1">
      <alignment horizontal="left"/>
      <protection/>
    </xf>
    <xf numFmtId="0" fontId="0" fillId="47" borderId="0" xfId="81" applyFont="1" applyFill="1">
      <alignment/>
      <protection/>
    </xf>
    <xf numFmtId="0" fontId="1" fillId="0" borderId="12" xfId="81" applyFont="1" applyBorder="1" applyProtection="1">
      <alignment/>
      <protection locked="0"/>
    </xf>
    <xf numFmtId="0" fontId="1" fillId="0" borderId="55" xfId="81" applyFont="1" applyBorder="1" applyProtection="1">
      <alignment/>
      <protection locked="0"/>
    </xf>
    <xf numFmtId="0" fontId="1" fillId="0" borderId="0" xfId="81" applyBorder="1" applyAlignment="1">
      <alignment horizontal="center" vertical="center"/>
      <protection/>
    </xf>
    <xf numFmtId="0" fontId="1" fillId="0" borderId="27" xfId="81" applyFont="1" applyBorder="1" applyProtection="1">
      <alignment/>
      <protection locked="0"/>
    </xf>
    <xf numFmtId="0" fontId="1" fillId="0" borderId="50" xfId="81" applyBorder="1">
      <alignment/>
      <protection/>
    </xf>
    <xf numFmtId="0" fontId="3" fillId="0" borderId="56" xfId="81" applyFont="1" applyBorder="1">
      <alignment/>
      <protection/>
    </xf>
    <xf numFmtId="0" fontId="1" fillId="0" borderId="56" xfId="81" applyBorder="1">
      <alignment/>
      <protection/>
    </xf>
    <xf numFmtId="0" fontId="50" fillId="12" borderId="50" xfId="81" applyFont="1" applyFill="1" applyBorder="1">
      <alignment/>
      <protection/>
    </xf>
    <xf numFmtId="0" fontId="1" fillId="0" borderId="0" xfId="81" applyBorder="1">
      <alignment/>
      <protection/>
    </xf>
    <xf numFmtId="0" fontId="29" fillId="0" borderId="0" xfId="81" applyFont="1">
      <alignment/>
      <protection/>
    </xf>
    <xf numFmtId="0" fontId="1" fillId="0" borderId="57" xfId="81" applyBorder="1" applyProtection="1">
      <alignment/>
      <protection locked="0"/>
    </xf>
    <xf numFmtId="0" fontId="1" fillId="0" borderId="0" xfId="81" applyProtection="1">
      <alignment/>
      <protection locked="0"/>
    </xf>
    <xf numFmtId="0" fontId="43" fillId="0" borderId="48" xfId="81" applyFont="1" applyBorder="1" applyAlignment="1">
      <alignment horizontal="center"/>
      <protection/>
    </xf>
    <xf numFmtId="0" fontId="44" fillId="0" borderId="48" xfId="81" applyFont="1" applyBorder="1" applyAlignment="1">
      <alignment horizontal="center"/>
      <protection/>
    </xf>
    <xf numFmtId="0" fontId="1" fillId="0" borderId="0" xfId="81" applyFont="1" applyAlignment="1" applyProtection="1">
      <alignment horizontal="left"/>
      <protection locked="0"/>
    </xf>
    <xf numFmtId="0" fontId="30" fillId="0" borderId="46" xfId="81" applyFont="1" applyBorder="1" applyProtection="1">
      <alignment/>
      <protection locked="0"/>
    </xf>
    <xf numFmtId="0" fontId="1" fillId="0" borderId="0" xfId="81" applyAlignment="1" applyProtection="1">
      <alignment horizontal="center"/>
      <protection locked="0"/>
    </xf>
    <xf numFmtId="0" fontId="3" fillId="0" borderId="0" xfId="81" applyFont="1" applyProtection="1">
      <alignment/>
      <protection locked="0"/>
    </xf>
    <xf numFmtId="0" fontId="1" fillId="0" borderId="0" xfId="81" applyFont="1" applyProtection="1">
      <alignment/>
      <protection locked="0"/>
    </xf>
    <xf numFmtId="0" fontId="29" fillId="0" borderId="38" xfId="81" applyFont="1" applyBorder="1" applyProtection="1">
      <alignment/>
      <protection locked="0"/>
    </xf>
    <xf numFmtId="0" fontId="29" fillId="0" borderId="50" xfId="81" applyFont="1" applyBorder="1" applyProtection="1">
      <alignment/>
      <protection locked="0"/>
    </xf>
    <xf numFmtId="0" fontId="29" fillId="0" borderId="51" xfId="81" applyFont="1" applyBorder="1" applyAlignment="1" applyProtection="1">
      <alignment horizontal="center"/>
      <protection locked="0"/>
    </xf>
    <xf numFmtId="0" fontId="30" fillId="0" borderId="52" xfId="81" applyFont="1" applyBorder="1" applyAlignment="1">
      <alignment horizontal="center"/>
      <protection/>
    </xf>
    <xf numFmtId="3" fontId="29" fillId="0" borderId="53" xfId="81" applyNumberFormat="1" applyFont="1" applyBorder="1" applyAlignment="1" applyProtection="1">
      <alignment horizontal="center"/>
      <protection locked="0"/>
    </xf>
    <xf numFmtId="0" fontId="29" fillId="0" borderId="54" xfId="81" applyFont="1" applyBorder="1" applyAlignment="1" applyProtection="1">
      <alignment horizontal="center"/>
      <protection locked="0"/>
    </xf>
    <xf numFmtId="3" fontId="29" fillId="0" borderId="58" xfId="81" applyNumberFormat="1" applyFont="1" applyBorder="1" applyAlignment="1" applyProtection="1">
      <alignment horizontal="center"/>
      <protection locked="0"/>
    </xf>
    <xf numFmtId="0" fontId="29" fillId="12" borderId="54" xfId="81" applyFont="1" applyFill="1" applyBorder="1" applyAlignment="1">
      <alignment horizontal="center"/>
      <protection/>
    </xf>
    <xf numFmtId="0" fontId="30" fillId="12" borderId="52" xfId="81" applyFont="1" applyFill="1" applyBorder="1" applyAlignment="1">
      <alignment horizontal="center"/>
      <protection/>
    </xf>
    <xf numFmtId="3" fontId="29" fillId="12" borderId="53" xfId="81" applyNumberFormat="1" applyFont="1" applyFill="1" applyBorder="1" applyAlignment="1">
      <alignment horizontal="center"/>
      <protection/>
    </xf>
    <xf numFmtId="0" fontId="29" fillId="0" borderId="12" xfId="81" applyFont="1" applyBorder="1" applyProtection="1">
      <alignment/>
      <protection locked="0"/>
    </xf>
    <xf numFmtId="0" fontId="29" fillId="0" borderId="55" xfId="81" applyFont="1" applyBorder="1" applyProtection="1">
      <alignment/>
      <protection locked="0"/>
    </xf>
    <xf numFmtId="0" fontId="30" fillId="0" borderId="56" xfId="81" applyFont="1" applyBorder="1">
      <alignment/>
      <protection/>
    </xf>
    <xf numFmtId="0" fontId="29" fillId="0" borderId="56" xfId="81" applyFont="1" applyBorder="1">
      <alignment/>
      <protection/>
    </xf>
    <xf numFmtId="3" fontId="29" fillId="12" borderId="54" xfId="81" applyNumberFormat="1" applyFont="1" applyFill="1" applyBorder="1" applyAlignment="1">
      <alignment horizontal="center" vertical="center"/>
      <protection/>
    </xf>
    <xf numFmtId="3" fontId="29" fillId="12" borderId="53" xfId="81" applyNumberFormat="1" applyFont="1" applyFill="1" applyBorder="1" applyAlignment="1">
      <alignment horizontal="center" vertical="center"/>
      <protection/>
    </xf>
    <xf numFmtId="0" fontId="30" fillId="12" borderId="52" xfId="81" applyFont="1" applyFill="1" applyBorder="1" applyAlignment="1">
      <alignment horizontal="center" vertical="center"/>
      <protection/>
    </xf>
    <xf numFmtId="3" fontId="30" fillId="0" borderId="11" xfId="81" applyNumberFormat="1" applyFont="1" applyBorder="1" applyAlignment="1">
      <alignment horizontal="center"/>
      <protection/>
    </xf>
    <xf numFmtId="0" fontId="30" fillId="0" borderId="11" xfId="81" applyFont="1" applyBorder="1" applyAlignment="1">
      <alignment horizontal="center"/>
      <protection/>
    </xf>
    <xf numFmtId="0" fontId="52" fillId="12" borderId="54" xfId="81" applyFont="1" applyFill="1" applyBorder="1" applyAlignment="1">
      <alignment horizontal="center"/>
      <protection/>
    </xf>
    <xf numFmtId="0" fontId="45" fillId="12" borderId="52" xfId="81" applyFont="1" applyFill="1" applyBorder="1" applyAlignment="1">
      <alignment horizontal="center"/>
      <protection/>
    </xf>
    <xf numFmtId="3" fontId="52" fillId="12" borderId="53" xfId="81" applyNumberFormat="1" applyFont="1" applyFill="1" applyBorder="1" applyAlignment="1">
      <alignment horizontal="center"/>
      <protection/>
    </xf>
    <xf numFmtId="0" fontId="45" fillId="12" borderId="54" xfId="81" applyFont="1" applyFill="1" applyBorder="1" applyAlignment="1">
      <alignment horizontal="center"/>
      <protection/>
    </xf>
    <xf numFmtId="0" fontId="45" fillId="12" borderId="53" xfId="81" applyFont="1" applyFill="1" applyBorder="1" applyAlignment="1">
      <alignment horizontal="center"/>
      <protection/>
    </xf>
    <xf numFmtId="0" fontId="45" fillId="0" borderId="56" xfId="81" applyFont="1" applyBorder="1">
      <alignment/>
      <protection/>
    </xf>
    <xf numFmtId="0" fontId="52" fillId="0" borderId="56" xfId="81" applyFont="1" applyBorder="1">
      <alignment/>
      <protection/>
    </xf>
    <xf numFmtId="3" fontId="52" fillId="12" borderId="54" xfId="81" applyNumberFormat="1" applyFont="1" applyFill="1" applyBorder="1" applyAlignment="1">
      <alignment horizontal="center" vertical="center"/>
      <protection/>
    </xf>
    <xf numFmtId="3" fontId="52" fillId="12" borderId="53" xfId="81" applyNumberFormat="1" applyFont="1" applyFill="1" applyBorder="1" applyAlignment="1">
      <alignment horizontal="center" vertical="center"/>
      <protection/>
    </xf>
    <xf numFmtId="0" fontId="45" fillId="12" borderId="52" xfId="81" applyFont="1" applyFill="1" applyBorder="1" applyAlignment="1">
      <alignment horizontal="center" vertical="center"/>
      <protection/>
    </xf>
    <xf numFmtId="0" fontId="29" fillId="0" borderId="56" xfId="81" applyFont="1" applyBorder="1">
      <alignment/>
      <protection/>
    </xf>
    <xf numFmtId="0" fontId="29" fillId="0" borderId="10" xfId="81" applyFont="1" applyBorder="1">
      <alignment/>
      <protection/>
    </xf>
    <xf numFmtId="0" fontId="53" fillId="12" borderId="50" xfId="81" applyFont="1" applyFill="1" applyBorder="1">
      <alignment/>
      <protection/>
    </xf>
    <xf numFmtId="0" fontId="29" fillId="0" borderId="10" xfId="81" applyFont="1" applyBorder="1">
      <alignment/>
      <protection/>
    </xf>
    <xf numFmtId="0" fontId="54" fillId="0" borderId="59" xfId="75" applyFont="1" applyBorder="1" applyAlignment="1">
      <alignment vertical="center"/>
      <protection/>
    </xf>
    <xf numFmtId="0" fontId="55" fillId="0" borderId="36" xfId="75" applyFont="1" applyBorder="1">
      <alignment/>
      <protection/>
    </xf>
    <xf numFmtId="0" fontId="54" fillId="48" borderId="59" xfId="75" applyFont="1" applyFill="1" applyBorder="1" applyAlignment="1">
      <alignment vertical="center"/>
      <protection/>
    </xf>
    <xf numFmtId="3" fontId="42" fillId="48" borderId="43" xfId="75" applyNumberFormat="1" applyFont="1" applyFill="1" applyBorder="1" applyAlignment="1">
      <alignment horizontal="center" vertical="center"/>
      <protection/>
    </xf>
    <xf numFmtId="0" fontId="42" fillId="48" borderId="43" xfId="75" applyFont="1" applyFill="1" applyBorder="1" applyAlignment="1">
      <alignment horizontal="center" vertical="center"/>
      <protection/>
    </xf>
    <xf numFmtId="3" fontId="42" fillId="48" borderId="44" xfId="75" applyNumberFormat="1" applyFont="1" applyFill="1" applyBorder="1" applyAlignment="1">
      <alignment horizontal="center" vertical="center"/>
      <protection/>
    </xf>
    <xf numFmtId="0" fontId="42" fillId="48" borderId="43" xfId="75" applyNumberFormat="1" applyFont="1" applyFill="1" applyBorder="1" applyAlignment="1">
      <alignment horizontal="center" vertical="center"/>
      <protection/>
    </xf>
    <xf numFmtId="0" fontId="34" fillId="0" borderId="0" xfId="81" applyFont="1" applyAlignment="1">
      <alignment horizontal="center"/>
      <protection/>
    </xf>
    <xf numFmtId="0" fontId="37" fillId="0" borderId="0" xfId="75" applyFont="1" applyAlignment="1">
      <alignment horizontal="right"/>
      <protection/>
    </xf>
    <xf numFmtId="0" fontId="12" fillId="47" borderId="0" xfId="75" applyFill="1">
      <alignment/>
      <protection/>
    </xf>
    <xf numFmtId="0" fontId="21" fillId="47" borderId="0" xfId="75" applyFont="1" applyFill="1" applyAlignment="1">
      <alignment horizontal="right"/>
      <protection/>
    </xf>
    <xf numFmtId="0" fontId="30" fillId="0" borderId="60" xfId="81" applyNumberFormat="1" applyFont="1" applyBorder="1" applyAlignment="1">
      <alignment horizontal="center"/>
      <protection/>
    </xf>
    <xf numFmtId="0" fontId="30" fillId="0" borderId="61" xfId="81" applyFont="1" applyBorder="1" applyAlignment="1">
      <alignment horizontal="center"/>
      <protection/>
    </xf>
    <xf numFmtId="0" fontId="30" fillId="0" borderId="62" xfId="81" applyNumberFormat="1" applyFont="1" applyBorder="1" applyAlignment="1">
      <alignment horizontal="center"/>
      <protection/>
    </xf>
    <xf numFmtId="0" fontId="30" fillId="0" borderId="63" xfId="81" applyNumberFormat="1" applyFont="1" applyBorder="1" applyAlignment="1">
      <alignment horizontal="center"/>
      <protection/>
    </xf>
    <xf numFmtId="0" fontId="30" fillId="0" borderId="64" xfId="81" applyFont="1" applyBorder="1" applyAlignment="1">
      <alignment horizontal="center"/>
      <protection/>
    </xf>
    <xf numFmtId="0" fontId="30" fillId="0" borderId="65" xfId="81" applyNumberFormat="1" applyFont="1" applyBorder="1" applyAlignment="1">
      <alignment horizontal="center"/>
      <protection/>
    </xf>
    <xf numFmtId="0" fontId="30" fillId="0" borderId="66" xfId="81" applyNumberFormat="1" applyFont="1" applyBorder="1" applyAlignment="1">
      <alignment horizontal="center"/>
      <protection/>
    </xf>
    <xf numFmtId="0" fontId="30" fillId="0" borderId="67" xfId="81" applyFont="1" applyBorder="1" applyAlignment="1">
      <alignment horizontal="center"/>
      <protection/>
    </xf>
    <xf numFmtId="0" fontId="30" fillId="0" borderId="68" xfId="8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56" fillId="0" borderId="69" xfId="0" applyFont="1" applyBorder="1" applyAlignment="1">
      <alignment horizontal="center"/>
    </xf>
    <xf numFmtId="0" fontId="56" fillId="47" borderId="38" xfId="0" applyFont="1" applyFill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38" xfId="0" applyFont="1" applyBorder="1" applyAlignment="1">
      <alignment horizontal="center" wrapText="1"/>
    </xf>
    <xf numFmtId="0" fontId="56" fillId="0" borderId="60" xfId="0" applyFont="1" applyBorder="1" applyAlignment="1">
      <alignment/>
    </xf>
    <xf numFmtId="0" fontId="50" fillId="0" borderId="61" xfId="0" applyFont="1" applyBorder="1" applyAlignment="1">
      <alignment horizontal="center"/>
    </xf>
    <xf numFmtId="0" fontId="56" fillId="0" borderId="62" xfId="0" applyFont="1" applyBorder="1" applyAlignment="1">
      <alignment/>
    </xf>
    <xf numFmtId="0" fontId="56" fillId="12" borderId="60" xfId="0" applyFont="1" applyFill="1" applyBorder="1" applyAlignment="1">
      <alignment/>
    </xf>
    <xf numFmtId="0" fontId="50" fillId="12" borderId="61" xfId="0" applyFont="1" applyFill="1" applyBorder="1" applyAlignment="1">
      <alignment horizontal="center"/>
    </xf>
    <xf numFmtId="0" fontId="56" fillId="12" borderId="62" xfId="0" applyFont="1" applyFill="1" applyBorder="1" applyAlignment="1">
      <alignment/>
    </xf>
    <xf numFmtId="0" fontId="56" fillId="0" borderId="71" xfId="0" applyFont="1" applyBorder="1" applyAlignment="1">
      <alignment/>
    </xf>
    <xf numFmtId="0" fontId="56" fillId="47" borderId="72" xfId="0" applyFont="1" applyFill="1" applyBorder="1" applyAlignment="1">
      <alignment/>
    </xf>
    <xf numFmtId="0" fontId="56" fillId="0" borderId="73" xfId="0" applyFont="1" applyBorder="1" applyAlignment="1">
      <alignment/>
    </xf>
    <xf numFmtId="0" fontId="56" fillId="12" borderId="74" xfId="0" applyFont="1" applyFill="1" applyBorder="1" applyAlignment="1">
      <alignment horizontal="center"/>
    </xf>
    <xf numFmtId="0" fontId="56" fillId="12" borderId="62" xfId="0" applyFont="1" applyFill="1" applyBorder="1" applyAlignment="1">
      <alignment horizontal="center"/>
    </xf>
    <xf numFmtId="9" fontId="56" fillId="0" borderId="72" xfId="86" applyFont="1" applyFill="1" applyBorder="1" applyAlignment="1">
      <alignment/>
    </xf>
    <xf numFmtId="3" fontId="0" fillId="47" borderId="0" xfId="0" applyNumberFormat="1" applyFill="1" applyAlignment="1">
      <alignment/>
    </xf>
    <xf numFmtId="0" fontId="56" fillId="0" borderId="63" xfId="0" applyFont="1" applyBorder="1" applyAlignment="1">
      <alignment/>
    </xf>
    <xf numFmtId="0" fontId="50" fillId="0" borderId="64" xfId="0" applyFont="1" applyBorder="1" applyAlignment="1">
      <alignment horizontal="center"/>
    </xf>
    <xf numFmtId="0" fontId="56" fillId="0" borderId="65" xfId="0" applyFont="1" applyBorder="1" applyAlignment="1">
      <alignment/>
    </xf>
    <xf numFmtId="0" fontId="50" fillId="12" borderId="64" xfId="0" applyFont="1" applyFill="1" applyBorder="1" applyAlignment="1">
      <alignment horizontal="center"/>
    </xf>
    <xf numFmtId="0" fontId="56" fillId="47" borderId="75" xfId="0" applyFont="1" applyFill="1" applyBorder="1" applyAlignment="1">
      <alignment/>
    </xf>
    <xf numFmtId="0" fontId="56" fillId="0" borderId="76" xfId="0" applyFont="1" applyBorder="1" applyAlignment="1">
      <alignment/>
    </xf>
    <xf numFmtId="0" fontId="56" fillId="12" borderId="77" xfId="0" applyFont="1" applyFill="1" applyBorder="1" applyAlignment="1">
      <alignment horizontal="center"/>
    </xf>
    <xf numFmtId="0" fontId="56" fillId="12" borderId="65" xfId="0" applyFont="1" applyFill="1" applyBorder="1" applyAlignment="1">
      <alignment horizontal="center"/>
    </xf>
    <xf numFmtId="9" fontId="56" fillId="0" borderId="75" xfId="86" applyFont="1" applyFill="1" applyBorder="1" applyAlignment="1">
      <alignment/>
    </xf>
    <xf numFmtId="0" fontId="56" fillId="0" borderId="66" xfId="0" applyFont="1" applyBorder="1" applyAlignment="1">
      <alignment/>
    </xf>
    <xf numFmtId="0" fontId="50" fillId="0" borderId="67" xfId="0" applyFont="1" applyBorder="1" applyAlignment="1">
      <alignment horizontal="center"/>
    </xf>
    <xf numFmtId="0" fontId="56" fillId="0" borderId="68" xfId="0" applyFont="1" applyBorder="1" applyAlignment="1">
      <alignment/>
    </xf>
    <xf numFmtId="0" fontId="56" fillId="12" borderId="66" xfId="0" applyFont="1" applyFill="1" applyBorder="1" applyAlignment="1">
      <alignment/>
    </xf>
    <xf numFmtId="0" fontId="50" fillId="12" borderId="67" xfId="0" applyFont="1" applyFill="1" applyBorder="1" applyAlignment="1">
      <alignment horizontal="center"/>
    </xf>
    <xf numFmtId="0" fontId="56" fillId="12" borderId="68" xfId="0" applyFont="1" applyFill="1" applyBorder="1" applyAlignment="1">
      <alignment/>
    </xf>
    <xf numFmtId="0" fontId="56" fillId="47" borderId="78" xfId="0" applyFont="1" applyFill="1" applyBorder="1" applyAlignment="1">
      <alignment/>
    </xf>
    <xf numFmtId="0" fontId="56" fillId="0" borderId="79" xfId="0" applyFont="1" applyBorder="1" applyAlignment="1">
      <alignment/>
    </xf>
    <xf numFmtId="0" fontId="56" fillId="12" borderId="80" xfId="0" applyFont="1" applyFill="1" applyBorder="1" applyAlignment="1">
      <alignment horizontal="center"/>
    </xf>
    <xf numFmtId="0" fontId="56" fillId="12" borderId="68" xfId="0" applyFont="1" applyFill="1" applyBorder="1" applyAlignment="1">
      <alignment horizontal="center"/>
    </xf>
    <xf numFmtId="9" fontId="56" fillId="0" borderId="78" xfId="86" applyFont="1" applyFill="1" applyBorder="1" applyAlignment="1">
      <alignment/>
    </xf>
    <xf numFmtId="0" fontId="58" fillId="0" borderId="81" xfId="0" applyFont="1" applyBorder="1" applyAlignment="1">
      <alignment/>
    </xf>
    <xf numFmtId="0" fontId="58" fillId="0" borderId="82" xfId="0" applyFont="1" applyBorder="1" applyAlignment="1">
      <alignment/>
    </xf>
    <xf numFmtId="0" fontId="58" fillId="0" borderId="83" xfId="0" applyFont="1" applyBorder="1" applyAlignment="1">
      <alignment/>
    </xf>
    <xf numFmtId="0" fontId="0" fillId="0" borderId="0" xfId="0" applyAlignment="1">
      <alignment textRotation="90"/>
    </xf>
    <xf numFmtId="14" fontId="1" fillId="0" borderId="46" xfId="81" applyNumberFormat="1" applyFont="1" applyBorder="1" applyAlignment="1" applyProtection="1">
      <alignment horizontal="left"/>
      <protection locked="0"/>
    </xf>
    <xf numFmtId="0" fontId="56" fillId="0" borderId="84" xfId="0" applyFont="1" applyBorder="1" applyAlignment="1">
      <alignment/>
    </xf>
    <xf numFmtId="0" fontId="50" fillId="0" borderId="85" xfId="0" applyFont="1" applyBorder="1" applyAlignment="1">
      <alignment horizontal="center"/>
    </xf>
    <xf numFmtId="0" fontId="56" fillId="0" borderId="86" xfId="0" applyFont="1" applyBorder="1" applyAlignment="1">
      <alignment/>
    </xf>
    <xf numFmtId="0" fontId="56" fillId="12" borderId="84" xfId="0" applyFont="1" applyFill="1" applyBorder="1" applyAlignment="1">
      <alignment/>
    </xf>
    <xf numFmtId="0" fontId="50" fillId="12" borderId="85" xfId="0" applyFont="1" applyFill="1" applyBorder="1" applyAlignment="1">
      <alignment horizontal="center"/>
    </xf>
    <xf numFmtId="0" fontId="56" fillId="12" borderId="86" xfId="0" applyFont="1" applyFill="1" applyBorder="1" applyAlignment="1">
      <alignment/>
    </xf>
    <xf numFmtId="0" fontId="56" fillId="0" borderId="87" xfId="0" applyFont="1" applyBorder="1" applyAlignment="1">
      <alignment/>
    </xf>
    <xf numFmtId="0" fontId="52" fillId="0" borderId="38" xfId="81" applyFont="1" applyBorder="1" applyProtection="1">
      <alignment/>
      <protection locked="0"/>
    </xf>
    <xf numFmtId="0" fontId="52" fillId="0" borderId="51" xfId="81" applyFont="1" applyBorder="1" applyAlignment="1" applyProtection="1">
      <alignment horizontal="center"/>
      <protection locked="0"/>
    </xf>
    <xf numFmtId="0" fontId="45" fillId="0" borderId="52" xfId="81" applyFont="1" applyBorder="1" applyAlignment="1">
      <alignment horizontal="center"/>
      <protection/>
    </xf>
    <xf numFmtId="3" fontId="52" fillId="0" borderId="53" xfId="81" applyNumberFormat="1" applyFont="1" applyBorder="1" applyAlignment="1" applyProtection="1">
      <alignment horizontal="center"/>
      <protection locked="0"/>
    </xf>
    <xf numFmtId="0" fontId="52" fillId="0" borderId="54" xfId="81" applyFont="1" applyBorder="1" applyAlignment="1" applyProtection="1">
      <alignment horizontal="center"/>
      <protection locked="0"/>
    </xf>
    <xf numFmtId="0" fontId="52" fillId="0" borderId="88" xfId="81" applyFont="1" applyBorder="1" applyProtection="1">
      <alignment/>
      <protection locked="0"/>
    </xf>
    <xf numFmtId="0" fontId="58" fillId="0" borderId="89" xfId="0" applyFont="1" applyBorder="1" applyAlignment="1">
      <alignment/>
    </xf>
    <xf numFmtId="3" fontId="52" fillId="0" borderId="58" xfId="81" applyNumberFormat="1" applyFont="1" applyBorder="1" applyAlignment="1" applyProtection="1">
      <alignment horizontal="center"/>
      <protection locked="0"/>
    </xf>
    <xf numFmtId="0" fontId="58" fillId="0" borderId="90" xfId="0" applyFont="1" applyBorder="1" applyAlignment="1">
      <alignment/>
    </xf>
    <xf numFmtId="0" fontId="52" fillId="0" borderId="10" xfId="81" applyFont="1" applyBorder="1">
      <alignment/>
      <protection/>
    </xf>
    <xf numFmtId="0" fontId="60" fillId="12" borderId="50" xfId="81" applyFont="1" applyFill="1" applyBorder="1">
      <alignment/>
      <protection/>
    </xf>
    <xf numFmtId="3" fontId="42" fillId="0" borderId="45" xfId="75" applyNumberFormat="1" applyFont="1" applyFill="1" applyBorder="1" applyAlignment="1">
      <alignment horizontal="center" vertical="center"/>
      <protection/>
    </xf>
    <xf numFmtId="3" fontId="42" fillId="0" borderId="91" xfId="75" applyNumberFormat="1" applyFont="1" applyFill="1" applyBorder="1" applyAlignment="1">
      <alignment horizontal="center" vertical="center"/>
      <protection/>
    </xf>
    <xf numFmtId="0" fontId="21" fillId="0" borderId="34" xfId="75" applyNumberFormat="1" applyFont="1" applyFill="1" applyBorder="1" applyAlignment="1">
      <alignment horizontal="center" textRotation="90"/>
      <protection/>
    </xf>
    <xf numFmtId="0" fontId="21" fillId="0" borderId="35" xfId="75" applyNumberFormat="1" applyFont="1" applyBorder="1" applyAlignment="1">
      <alignment textRotation="90"/>
      <protection/>
    </xf>
    <xf numFmtId="3" fontId="42" fillId="48" borderId="45" xfId="75" applyNumberFormat="1" applyFont="1" applyFill="1" applyBorder="1" applyAlignment="1">
      <alignment horizontal="center" vertical="center"/>
      <protection/>
    </xf>
    <xf numFmtId="3" fontId="42" fillId="48" borderId="91" xfId="75" applyNumberFormat="1" applyFont="1" applyFill="1" applyBorder="1" applyAlignment="1">
      <alignment horizontal="center" vertical="center"/>
      <protection/>
    </xf>
    <xf numFmtId="3" fontId="29" fillId="0" borderId="53" xfId="81" applyNumberFormat="1" applyFont="1" applyBorder="1" applyAlignment="1" applyProtection="1">
      <alignment horizontal="center"/>
      <protection locked="0"/>
    </xf>
    <xf numFmtId="0" fontId="29" fillId="0" borderId="54" xfId="81" applyFont="1" applyBorder="1" applyAlignment="1" applyProtection="1">
      <alignment horizontal="center"/>
      <protection locked="0"/>
    </xf>
    <xf numFmtId="0" fontId="30" fillId="0" borderId="52" xfId="81" applyFont="1" applyBorder="1" applyAlignment="1">
      <alignment horizontal="center"/>
      <protection/>
    </xf>
    <xf numFmtId="0" fontId="39" fillId="47" borderId="0" xfId="75" applyFont="1" applyFill="1">
      <alignment/>
      <protection/>
    </xf>
    <xf numFmtId="0" fontId="56" fillId="0" borderId="92" xfId="0" applyFont="1" applyBorder="1" applyAlignment="1">
      <alignment horizontal="center"/>
    </xf>
    <xf numFmtId="0" fontId="1" fillId="0" borderId="0" xfId="81" applyFill="1">
      <alignment/>
      <protection/>
    </xf>
    <xf numFmtId="0" fontId="22" fillId="0" borderId="0" xfId="81" applyFont="1" applyFill="1" applyAlignment="1">
      <alignment horizontal="center"/>
      <protection/>
    </xf>
    <xf numFmtId="0" fontId="23" fillId="0" borderId="0" xfId="81" applyFont="1" applyFill="1" applyAlignment="1">
      <alignment horizontal="center"/>
      <protection/>
    </xf>
    <xf numFmtId="0" fontId="24" fillId="0" borderId="0" xfId="81" applyFont="1" applyFill="1" applyAlignment="1">
      <alignment horizontal="center"/>
      <protection/>
    </xf>
    <xf numFmtId="0" fontId="25" fillId="0" borderId="0" xfId="81" applyFont="1" applyFill="1" applyAlignment="1">
      <alignment horizontal="center"/>
      <protection/>
    </xf>
    <xf numFmtId="0" fontId="26" fillId="0" borderId="0" xfId="81" applyFont="1" applyFill="1">
      <alignment/>
      <protection/>
    </xf>
    <xf numFmtId="0" fontId="40" fillId="0" borderId="0" xfId="81" applyFont="1" applyFill="1" applyAlignment="1">
      <alignment horizontal="left"/>
      <protection/>
    </xf>
    <xf numFmtId="0" fontId="1" fillId="0" borderId="0" xfId="81" applyFill="1" applyAlignment="1">
      <alignment horizontal="center"/>
      <protection/>
    </xf>
    <xf numFmtId="3" fontId="27" fillId="0" borderId="38" xfId="81" applyNumberFormat="1" applyFont="1" applyFill="1" applyBorder="1" applyAlignment="1" applyProtection="1">
      <alignment horizontal="center"/>
      <protection locked="0"/>
    </xf>
    <xf numFmtId="0" fontId="28" fillId="0" borderId="10" xfId="81" applyFont="1" applyFill="1" applyBorder="1">
      <alignment/>
      <protection/>
    </xf>
    <xf numFmtId="0" fontId="3" fillId="0" borderId="50" xfId="81" applyFont="1" applyFill="1" applyBorder="1">
      <alignment/>
      <protection/>
    </xf>
    <xf numFmtId="0" fontId="1" fillId="0" borderId="10" xfId="81" applyFill="1" applyBorder="1">
      <alignment/>
      <protection/>
    </xf>
    <xf numFmtId="0" fontId="1" fillId="0" borderId="0" xfId="81" applyFont="1" applyFill="1" applyProtection="1">
      <alignment/>
      <protection/>
    </xf>
    <xf numFmtId="0" fontId="29" fillId="0" borderId="50" xfId="81" applyFont="1" applyFill="1" applyBorder="1">
      <alignment/>
      <protection/>
    </xf>
    <xf numFmtId="0" fontId="30" fillId="0" borderId="93" xfId="81" applyFont="1" applyFill="1" applyBorder="1" applyAlignment="1">
      <alignment horizontal="center"/>
      <protection/>
    </xf>
    <xf numFmtId="0" fontId="30" fillId="0" borderId="94" xfId="81" applyFont="1" applyFill="1" applyBorder="1" applyAlignment="1">
      <alignment horizontal="center"/>
      <protection/>
    </xf>
    <xf numFmtId="0" fontId="30" fillId="0" borderId="95" xfId="81" applyFont="1" applyFill="1" applyBorder="1" applyAlignment="1">
      <alignment horizontal="center"/>
      <protection/>
    </xf>
    <xf numFmtId="0" fontId="30" fillId="0" borderId="54" xfId="81" applyFont="1" applyFill="1" applyBorder="1" applyAlignment="1">
      <alignment horizontal="center"/>
      <protection/>
    </xf>
    <xf numFmtId="0" fontId="30" fillId="0" borderId="53" xfId="81" applyFont="1" applyFill="1" applyBorder="1" applyAlignment="1">
      <alignment horizontal="center"/>
      <protection/>
    </xf>
    <xf numFmtId="0" fontId="30" fillId="0" borderId="10" xfId="81" applyFont="1" applyFill="1" applyBorder="1" applyAlignment="1">
      <alignment horizontal="center"/>
      <protection/>
    </xf>
    <xf numFmtId="0" fontId="29" fillId="0" borderId="11" xfId="81" applyFont="1" applyFill="1" applyBorder="1">
      <alignment/>
      <protection/>
    </xf>
    <xf numFmtId="0" fontId="29" fillId="0" borderId="0" xfId="81" applyFont="1" applyFill="1" applyBorder="1">
      <alignment/>
      <protection/>
    </xf>
    <xf numFmtId="0" fontId="29" fillId="0" borderId="96" xfId="81" applyFont="1" applyFill="1" applyBorder="1">
      <alignment/>
      <protection/>
    </xf>
    <xf numFmtId="0" fontId="29" fillId="0" borderId="60" xfId="81" applyNumberFormat="1" applyFont="1" applyFill="1" applyBorder="1" applyAlignment="1">
      <alignment horizontal="left"/>
      <protection/>
    </xf>
    <xf numFmtId="49" fontId="29" fillId="0" borderId="61" xfId="81" applyNumberFormat="1" applyFont="1" applyFill="1" applyBorder="1" applyAlignment="1">
      <alignment horizontal="center"/>
      <protection/>
    </xf>
    <xf numFmtId="0" fontId="29" fillId="0" borderId="71" xfId="81" applyNumberFormat="1" applyFont="1" applyFill="1" applyBorder="1" applyAlignment="1">
      <alignment horizontal="left"/>
      <protection/>
    </xf>
    <xf numFmtId="0" fontId="29" fillId="0" borderId="63" xfId="81" applyNumberFormat="1" applyFont="1" applyFill="1" applyBorder="1" applyAlignment="1">
      <alignment horizontal="left"/>
      <protection/>
    </xf>
    <xf numFmtId="49" fontId="29" fillId="0" borderId="64" xfId="81" applyNumberFormat="1" applyFont="1" applyFill="1" applyBorder="1" applyAlignment="1">
      <alignment horizontal="center"/>
      <protection/>
    </xf>
    <xf numFmtId="0" fontId="29" fillId="0" borderId="97" xfId="81" applyNumberFormat="1" applyFont="1" applyFill="1" applyBorder="1" applyAlignment="1">
      <alignment horizontal="left"/>
      <protection/>
    </xf>
    <xf numFmtId="0" fontId="29" fillId="0" borderId="66" xfId="81" applyNumberFormat="1" applyFont="1" applyFill="1" applyBorder="1" applyAlignment="1">
      <alignment horizontal="left"/>
      <protection/>
    </xf>
    <xf numFmtId="49" fontId="29" fillId="0" borderId="67" xfId="81" applyNumberFormat="1" applyFont="1" applyFill="1" applyBorder="1" applyAlignment="1">
      <alignment horizontal="center"/>
      <protection/>
    </xf>
    <xf numFmtId="0" fontId="29" fillId="0" borderId="98" xfId="81" applyNumberFormat="1" applyFont="1" applyFill="1" applyBorder="1" applyAlignment="1">
      <alignment horizontal="left"/>
      <protection/>
    </xf>
    <xf numFmtId="0" fontId="1" fillId="0" borderId="0" xfId="81" applyFont="1" applyFill="1">
      <alignment/>
      <protection/>
    </xf>
    <xf numFmtId="165" fontId="1" fillId="0" borderId="99" xfId="81" applyNumberFormat="1" applyFill="1" applyBorder="1" applyAlignment="1">
      <alignment horizontal="center"/>
      <protection/>
    </xf>
    <xf numFmtId="0" fontId="1" fillId="0" borderId="0" xfId="81" applyNumberFormat="1" applyFill="1">
      <alignment/>
      <protection/>
    </xf>
    <xf numFmtId="3" fontId="1" fillId="0" borderId="0" xfId="81" applyNumberFormat="1" applyFill="1">
      <alignment/>
      <protection/>
    </xf>
    <xf numFmtId="165" fontId="1" fillId="0" borderId="0" xfId="81" applyNumberFormat="1" applyFill="1" applyBorder="1" applyAlignment="1">
      <alignment horizontal="center"/>
      <protection/>
    </xf>
    <xf numFmtId="0" fontId="30" fillId="0" borderId="0" xfId="81" applyNumberFormat="1" applyFont="1" applyFill="1" applyBorder="1" applyAlignment="1">
      <alignment horizontal="center"/>
      <protection/>
    </xf>
    <xf numFmtId="0" fontId="30" fillId="0" borderId="0" xfId="81" applyFont="1" applyFill="1" applyBorder="1" applyAlignment="1">
      <alignment horizontal="center"/>
      <protection/>
    </xf>
    <xf numFmtId="3" fontId="51" fillId="0" borderId="0" xfId="81" applyNumberFormat="1" applyFont="1" applyFill="1" applyBorder="1" applyAlignment="1">
      <alignment horizontal="center"/>
      <protection/>
    </xf>
    <xf numFmtId="0" fontId="30" fillId="0" borderId="0" xfId="81" applyNumberFormat="1" applyFont="1" applyBorder="1" applyAlignment="1">
      <alignment horizontal="center"/>
      <protection/>
    </xf>
    <xf numFmtId="0" fontId="30" fillId="0" borderId="0" xfId="81" applyFont="1" applyBorder="1" applyAlignment="1">
      <alignment horizontal="center"/>
      <protection/>
    </xf>
    <xf numFmtId="0" fontId="30" fillId="0" borderId="0" xfId="81" applyNumberFormat="1" applyFont="1" applyFill="1" applyBorder="1" applyAlignment="1">
      <alignment horizontal="left"/>
      <protection/>
    </xf>
    <xf numFmtId="0" fontId="3" fillId="0" borderId="0" xfId="81" applyNumberFormat="1" applyFont="1" applyFill="1">
      <alignment/>
      <protection/>
    </xf>
    <xf numFmtId="3" fontId="1" fillId="0" borderId="58" xfId="81" applyNumberFormat="1" applyBorder="1" applyAlignment="1" applyProtection="1">
      <alignment horizontal="center"/>
      <protection locked="0"/>
    </xf>
    <xf numFmtId="0" fontId="1" fillId="0" borderId="0" xfId="81" applyFont="1">
      <alignment/>
      <protection/>
    </xf>
    <xf numFmtId="0" fontId="12" fillId="0" borderId="0" xfId="75" applyFont="1">
      <alignment/>
      <protection/>
    </xf>
    <xf numFmtId="0" fontId="56" fillId="47" borderId="100" xfId="0" applyFont="1" applyFill="1" applyBorder="1" applyAlignment="1">
      <alignment horizontal="center"/>
    </xf>
    <xf numFmtId="0" fontId="56" fillId="0" borderId="100" xfId="0" applyFont="1" applyBorder="1" applyAlignment="1">
      <alignment horizontal="center" wrapText="1"/>
    </xf>
    <xf numFmtId="0" fontId="30" fillId="0" borderId="99" xfId="81" applyFont="1" applyBorder="1">
      <alignment/>
      <protection/>
    </xf>
    <xf numFmtId="165" fontId="1" fillId="0" borderId="99" xfId="81" applyNumberFormat="1" applyFont="1" applyBorder="1" applyAlignment="1">
      <alignment horizontal="center"/>
      <protection/>
    </xf>
    <xf numFmtId="165" fontId="30" fillId="0" borderId="99" xfId="81" applyNumberFormat="1" applyFont="1" applyBorder="1">
      <alignment/>
      <protection/>
    </xf>
    <xf numFmtId="0" fontId="30" fillId="0" borderId="101" xfId="81" applyFont="1" applyBorder="1">
      <alignment/>
      <protection/>
    </xf>
    <xf numFmtId="0" fontId="1" fillId="48" borderId="0" xfId="81" applyFont="1" applyFill="1" applyAlignment="1">
      <alignment horizontal="center"/>
      <protection/>
    </xf>
    <xf numFmtId="0" fontId="1" fillId="48" borderId="0" xfId="81" applyFont="1" applyFill="1" applyProtection="1">
      <alignment/>
      <protection/>
    </xf>
    <xf numFmtId="0" fontId="55" fillId="48" borderId="36" xfId="75" applyFont="1" applyFill="1" applyBorder="1">
      <alignment/>
      <protection/>
    </xf>
    <xf numFmtId="0" fontId="42" fillId="48" borderId="91" xfId="75" applyFont="1" applyFill="1" applyBorder="1" applyAlignment="1">
      <alignment horizontal="center" vertical="center"/>
      <protection/>
    </xf>
    <xf numFmtId="0" fontId="34" fillId="48" borderId="35" xfId="75" applyFont="1" applyFill="1" applyBorder="1" applyAlignment="1">
      <alignment horizontal="center" textRotation="90"/>
      <protection/>
    </xf>
    <xf numFmtId="0" fontId="30" fillId="47" borderId="0" xfId="81" applyFont="1" applyFill="1" applyAlignment="1">
      <alignment horizontal="left"/>
      <protection/>
    </xf>
    <xf numFmtId="0" fontId="30" fillId="47" borderId="0" xfId="81" applyFont="1" applyFill="1">
      <alignment/>
      <protection/>
    </xf>
    <xf numFmtId="0" fontId="27" fillId="0" borderId="0" xfId="75" applyFont="1">
      <alignment/>
      <protection/>
    </xf>
    <xf numFmtId="0" fontId="42" fillId="0" borderId="43" xfId="75" applyNumberFormat="1" applyFont="1" applyFill="1" applyBorder="1" applyAlignment="1">
      <alignment horizontal="center" vertical="center"/>
      <protection/>
    </xf>
    <xf numFmtId="0" fontId="1" fillId="48" borderId="0" xfId="81" applyFont="1" applyFill="1">
      <alignment/>
      <protection/>
    </xf>
    <xf numFmtId="0" fontId="30" fillId="0" borderId="102" xfId="82" applyFont="1" applyFill="1" applyBorder="1" applyAlignment="1" applyProtection="1">
      <alignment/>
      <protection locked="0"/>
    </xf>
    <xf numFmtId="0" fontId="0" fillId="0" borderId="90" xfId="0" applyFont="1" applyBorder="1" applyAlignment="1">
      <alignment/>
    </xf>
    <xf numFmtId="0" fontId="1" fillId="0" borderId="103" xfId="82" applyFont="1" applyFill="1" applyBorder="1" applyAlignment="1" applyProtection="1">
      <alignment/>
      <protection locked="0"/>
    </xf>
    <xf numFmtId="0" fontId="3" fillId="0" borderId="103" xfId="82" applyFont="1" applyFill="1" applyBorder="1" applyAlignment="1" applyProtection="1">
      <alignment horizontal="center"/>
      <protection/>
    </xf>
    <xf numFmtId="0" fontId="1" fillId="0" borderId="104" xfId="82" applyFont="1" applyFill="1" applyBorder="1" applyAlignment="1" applyProtection="1">
      <alignment/>
      <protection locked="0"/>
    </xf>
    <xf numFmtId="0" fontId="1" fillId="0" borderId="105" xfId="82" applyFont="1" applyFill="1" applyBorder="1" applyAlignment="1" applyProtection="1">
      <alignment horizontal="center"/>
      <protection locked="0"/>
    </xf>
    <xf numFmtId="3" fontId="1" fillId="0" borderId="103" xfId="82" applyNumberFormat="1" applyFont="1" applyFill="1" applyBorder="1" applyAlignment="1" applyProtection="1">
      <alignment horizontal="center"/>
      <protection locked="0"/>
    </xf>
    <xf numFmtId="0" fontId="1" fillId="0" borderId="103" xfId="82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0" fontId="3" fillId="0" borderId="106" xfId="81" applyFont="1" applyBorder="1" applyAlignment="1">
      <alignment horizontal="center" vertical="center"/>
      <protection/>
    </xf>
    <xf numFmtId="0" fontId="3" fillId="0" borderId="107" xfId="81" applyFont="1" applyBorder="1" applyAlignment="1">
      <alignment horizontal="center" vertical="center"/>
      <protection/>
    </xf>
    <xf numFmtId="3" fontId="1" fillId="0" borderId="108" xfId="81" applyNumberFormat="1" applyBorder="1" applyAlignment="1" applyProtection="1">
      <alignment horizontal="center" vertical="center"/>
      <protection locked="0"/>
    </xf>
    <xf numFmtId="3" fontId="1" fillId="0" borderId="109" xfId="81" applyNumberFormat="1" applyBorder="1" applyAlignment="1" applyProtection="1">
      <alignment horizontal="center" vertical="center"/>
      <protection locked="0"/>
    </xf>
    <xf numFmtId="0" fontId="52" fillId="0" borderId="103" xfId="82" applyFont="1" applyFill="1" applyBorder="1" applyAlignment="1" applyProtection="1">
      <alignment/>
      <protection locked="0"/>
    </xf>
    <xf numFmtId="0" fontId="52" fillId="0" borderId="104" xfId="82" applyFont="1" applyFill="1" applyBorder="1" applyAlignment="1" applyProtection="1">
      <alignment/>
      <protection locked="0"/>
    </xf>
    <xf numFmtId="3" fontId="1" fillId="0" borderId="110" xfId="81" applyNumberFormat="1" applyBorder="1" applyAlignment="1" applyProtection="1">
      <alignment horizontal="center" vertical="center"/>
      <protection locked="0"/>
    </xf>
    <xf numFmtId="3" fontId="1" fillId="0" borderId="111" xfId="81" applyNumberFormat="1" applyBorder="1" applyAlignment="1" applyProtection="1">
      <alignment horizontal="center" vertical="center"/>
      <protection locked="0"/>
    </xf>
    <xf numFmtId="3" fontId="1" fillId="0" borderId="112" xfId="81" applyNumberFormat="1" applyBorder="1" applyAlignment="1" applyProtection="1">
      <alignment horizontal="center" vertical="center"/>
      <protection locked="0"/>
    </xf>
    <xf numFmtId="3" fontId="1" fillId="0" borderId="113" xfId="81" applyNumberFormat="1" applyBorder="1" applyAlignment="1" applyProtection="1">
      <alignment horizontal="center" vertical="center"/>
      <protection locked="0"/>
    </xf>
    <xf numFmtId="0" fontId="12" fillId="0" borderId="0" xfId="75" applyAlignment="1">
      <alignment horizontal="center"/>
      <protection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49" borderId="55" xfId="0" applyFill="1" applyBorder="1" applyAlignment="1">
      <alignment horizontal="center"/>
    </xf>
    <xf numFmtId="0" fontId="56" fillId="49" borderId="55" xfId="0" applyFont="1" applyFill="1" applyBorder="1" applyAlignment="1">
      <alignment horizontal="center"/>
    </xf>
    <xf numFmtId="0" fontId="0" fillId="49" borderId="114" xfId="0" applyFill="1" applyBorder="1" applyAlignment="1">
      <alignment horizontal="center"/>
    </xf>
    <xf numFmtId="0" fontId="56" fillId="49" borderId="114" xfId="0" applyFont="1" applyFill="1" applyBorder="1" applyAlignment="1">
      <alignment horizontal="center"/>
    </xf>
    <xf numFmtId="0" fontId="56" fillId="49" borderId="55" xfId="0" applyFont="1" applyFill="1" applyBorder="1" applyAlignment="1">
      <alignment/>
    </xf>
    <xf numFmtId="0" fontId="56" fillId="49" borderId="114" xfId="0" applyFont="1" applyFill="1" applyBorder="1" applyAlignment="1">
      <alignment/>
    </xf>
    <xf numFmtId="172" fontId="56" fillId="49" borderId="55" xfId="0" applyNumberFormat="1" applyFont="1" applyFill="1" applyBorder="1" applyAlignment="1">
      <alignment/>
    </xf>
    <xf numFmtId="172" fontId="56" fillId="49" borderId="114" xfId="0" applyNumberFormat="1" applyFont="1" applyFill="1" applyBorder="1" applyAlignment="1">
      <alignment/>
    </xf>
    <xf numFmtId="0" fontId="27" fillId="0" borderId="0" xfId="75" applyFont="1" applyAlignment="1">
      <alignment horizontal="center"/>
      <protection/>
    </xf>
    <xf numFmtId="0" fontId="35" fillId="0" borderId="0" xfId="75" applyFont="1">
      <alignment/>
      <protection/>
    </xf>
    <xf numFmtId="0" fontId="42" fillId="48" borderId="91" xfId="75" applyFont="1" applyFill="1" applyBorder="1" applyAlignment="1">
      <alignment horizontal="center" vertical="center"/>
      <protection/>
    </xf>
    <xf numFmtId="3" fontId="42" fillId="48" borderId="39" xfId="75" applyNumberFormat="1" applyFont="1" applyFill="1" applyBorder="1" applyAlignment="1">
      <alignment horizontal="center" vertical="center"/>
      <protection/>
    </xf>
    <xf numFmtId="0" fontId="42" fillId="48" borderId="40" xfId="75" applyFont="1" applyFill="1" applyBorder="1" applyAlignment="1">
      <alignment horizontal="center" vertical="center"/>
      <protection/>
    </xf>
    <xf numFmtId="3" fontId="42" fillId="48" borderId="41" xfId="75" applyNumberFormat="1" applyFont="1" applyFill="1" applyBorder="1" applyAlignment="1">
      <alignment horizontal="center" vertical="center"/>
      <protection/>
    </xf>
    <xf numFmtId="3" fontId="42" fillId="48" borderId="43" xfId="75" applyNumberFormat="1" applyFont="1" applyFill="1" applyBorder="1" applyAlignment="1">
      <alignment horizontal="center" vertical="center"/>
      <protection/>
    </xf>
    <xf numFmtId="0" fontId="42" fillId="48" borderId="43" xfId="75" applyFont="1" applyFill="1" applyBorder="1" applyAlignment="1">
      <alignment horizontal="center" vertical="center"/>
      <protection/>
    </xf>
    <xf numFmtId="3" fontId="42" fillId="48" borderId="44" xfId="75" applyNumberFormat="1" applyFont="1" applyFill="1" applyBorder="1" applyAlignment="1">
      <alignment horizontal="center" vertical="center"/>
      <protection/>
    </xf>
    <xf numFmtId="3" fontId="42" fillId="48" borderId="42" xfId="75" applyNumberFormat="1" applyFont="1" applyFill="1" applyBorder="1" applyAlignment="1">
      <alignment horizontal="center" vertical="center"/>
      <protection/>
    </xf>
    <xf numFmtId="0" fontId="34" fillId="48" borderId="35" xfId="75" applyFont="1" applyFill="1" applyBorder="1" applyAlignment="1">
      <alignment horizontal="center" textRotation="90"/>
      <protection/>
    </xf>
    <xf numFmtId="3" fontId="51" fillId="48" borderId="117" xfId="81" applyNumberFormat="1" applyFont="1" applyFill="1" applyBorder="1" applyAlignment="1">
      <alignment horizontal="center"/>
      <protection/>
    </xf>
    <xf numFmtId="3" fontId="51" fillId="48" borderId="118" xfId="81" applyNumberFormat="1" applyFont="1" applyFill="1" applyBorder="1" applyAlignment="1">
      <alignment horizontal="center"/>
      <protection/>
    </xf>
    <xf numFmtId="3" fontId="51" fillId="48" borderId="119" xfId="81" applyNumberFormat="1" applyFont="1" applyFill="1" applyBorder="1" applyAlignment="1">
      <alignment horizontal="center"/>
      <protection/>
    </xf>
    <xf numFmtId="3" fontId="51" fillId="48" borderId="120" xfId="81" applyNumberFormat="1" applyFont="1" applyFill="1" applyBorder="1" applyAlignment="1">
      <alignment horizontal="center"/>
      <protection/>
    </xf>
    <xf numFmtId="3" fontId="51" fillId="48" borderId="121" xfId="81" applyNumberFormat="1" applyFont="1" applyFill="1" applyBorder="1" applyAlignment="1">
      <alignment horizontal="center"/>
      <protection/>
    </xf>
    <xf numFmtId="3" fontId="51" fillId="48" borderId="122" xfId="81" applyNumberFormat="1" applyFont="1" applyFill="1" applyBorder="1" applyAlignment="1">
      <alignment horizontal="center"/>
      <protection/>
    </xf>
    <xf numFmtId="3" fontId="51" fillId="48" borderId="11" xfId="81" applyNumberFormat="1" applyFont="1" applyFill="1" applyBorder="1" applyAlignment="1">
      <alignment horizontal="center"/>
      <protection/>
    </xf>
    <xf numFmtId="0" fontId="29" fillId="48" borderId="123" xfId="81" applyFont="1" applyFill="1" applyBorder="1">
      <alignment/>
      <protection/>
    </xf>
    <xf numFmtId="170" fontId="1" fillId="0" borderId="0" xfId="82" applyNumberFormat="1" applyFont="1" applyFill="1" applyBorder="1" applyAlignment="1" applyProtection="1">
      <alignment/>
      <protection locked="0"/>
    </xf>
    <xf numFmtId="170" fontId="1" fillId="0" borderId="124" xfId="82" applyNumberFormat="1" applyFont="1" applyFill="1" applyBorder="1" applyAlignment="1" applyProtection="1">
      <alignment/>
      <protection locked="0"/>
    </xf>
    <xf numFmtId="14" fontId="1" fillId="0" borderId="0" xfId="81" applyNumberFormat="1" applyBorder="1" applyAlignment="1" applyProtection="1">
      <alignment/>
      <protection locked="0"/>
    </xf>
    <xf numFmtId="14" fontId="1" fillId="0" borderId="124" xfId="81" applyNumberFormat="1" applyBorder="1" applyAlignment="1" applyProtection="1">
      <alignment/>
      <protection locked="0"/>
    </xf>
    <xf numFmtId="14" fontId="1" fillId="0" borderId="0" xfId="81" applyNumberFormat="1" applyFont="1" applyBorder="1" applyAlignment="1" applyProtection="1">
      <alignment/>
      <protection locked="0"/>
    </xf>
    <xf numFmtId="14" fontId="1" fillId="0" borderId="124" xfId="81" applyNumberFormat="1" applyFont="1" applyBorder="1" applyAlignment="1" applyProtection="1">
      <alignment/>
      <protection locked="0"/>
    </xf>
    <xf numFmtId="0" fontId="1" fillId="0" borderId="125" xfId="82" applyFont="1" applyFill="1" applyBorder="1" applyAlignment="1" applyProtection="1">
      <alignment/>
      <protection locked="0"/>
    </xf>
    <xf numFmtId="0" fontId="1" fillId="0" borderId="126" xfId="82" applyFont="1" applyFill="1" applyBorder="1" applyAlignment="1" applyProtection="1">
      <alignment/>
      <protection locked="0"/>
    </xf>
    <xf numFmtId="0" fontId="1" fillId="0" borderId="127" xfId="82" applyFont="1" applyFill="1" applyBorder="1" applyAlignment="1" applyProtection="1">
      <alignment/>
      <protection locked="0"/>
    </xf>
    <xf numFmtId="0" fontId="1" fillId="0" borderId="128" xfId="82" applyFont="1" applyFill="1" applyBorder="1" applyAlignment="1" applyProtection="1">
      <alignment/>
      <protection locked="0"/>
    </xf>
    <xf numFmtId="0" fontId="52" fillId="0" borderId="115" xfId="81" applyFont="1" applyBorder="1" applyProtection="1">
      <alignment/>
      <protection locked="0"/>
    </xf>
    <xf numFmtId="0" fontId="1" fillId="0" borderId="17" xfId="81" applyFont="1" applyBorder="1" applyProtection="1">
      <alignment/>
      <protection locked="0"/>
    </xf>
    <xf numFmtId="0" fontId="29" fillId="0" borderId="115" xfId="81" applyFont="1" applyBorder="1" applyProtection="1">
      <alignment/>
      <protection locked="0"/>
    </xf>
    <xf numFmtId="0" fontId="1" fillId="0" borderId="115" xfId="81" applyFont="1" applyBorder="1" applyProtection="1">
      <alignment/>
      <protection locked="0"/>
    </xf>
    <xf numFmtId="0" fontId="29" fillId="0" borderId="17" xfId="81" applyFont="1" applyBorder="1" applyProtection="1">
      <alignment/>
      <protection locked="0"/>
    </xf>
    <xf numFmtId="0" fontId="52" fillId="0" borderId="114" xfId="81" applyFont="1" applyBorder="1" applyProtection="1">
      <alignment/>
      <protection locked="0"/>
    </xf>
    <xf numFmtId="0" fontId="52" fillId="0" borderId="125" xfId="82" applyFont="1" applyFill="1" applyBorder="1" applyAlignment="1" applyProtection="1">
      <alignment/>
      <protection locked="0"/>
    </xf>
    <xf numFmtId="0" fontId="52" fillId="0" borderId="126" xfId="82" applyFont="1" applyFill="1" applyBorder="1" applyAlignment="1" applyProtection="1">
      <alignment/>
      <protection locked="0"/>
    </xf>
    <xf numFmtId="0" fontId="52" fillId="0" borderId="127" xfId="82" applyFont="1" applyFill="1" applyBorder="1" applyAlignment="1" applyProtection="1">
      <alignment/>
      <protection locked="0"/>
    </xf>
    <xf numFmtId="0" fontId="52" fillId="0" borderId="128" xfId="82" applyFont="1" applyFill="1" applyBorder="1" applyAlignment="1" applyProtection="1">
      <alignment/>
      <protection locked="0"/>
    </xf>
    <xf numFmtId="0" fontId="39" fillId="47" borderId="0" xfId="75" applyFont="1" applyFill="1">
      <alignment/>
      <protection/>
    </xf>
    <xf numFmtId="0" fontId="29" fillId="47" borderId="129" xfId="81" applyFont="1" applyFill="1" applyBorder="1">
      <alignment/>
      <protection/>
    </xf>
    <xf numFmtId="0" fontId="29" fillId="47" borderId="130" xfId="81" applyFont="1" applyFill="1" applyBorder="1">
      <alignment/>
      <protection/>
    </xf>
    <xf numFmtId="0" fontId="29" fillId="47" borderId="131" xfId="81" applyFont="1" applyFill="1" applyBorder="1">
      <alignment/>
      <protection/>
    </xf>
    <xf numFmtId="0" fontId="1" fillId="0" borderId="103" xfId="81" applyFont="1" applyBorder="1" applyProtection="1">
      <alignment/>
      <protection locked="0"/>
    </xf>
    <xf numFmtId="0" fontId="1" fillId="0" borderId="132" xfId="81" applyFont="1" applyBorder="1" applyProtection="1">
      <alignment/>
      <protection locked="0"/>
    </xf>
    <xf numFmtId="0" fontId="1" fillId="0" borderId="133" xfId="81" applyNumberFormat="1" applyBorder="1" applyAlignment="1" applyProtection="1">
      <alignment horizontal="center"/>
      <protection locked="0"/>
    </xf>
    <xf numFmtId="0" fontId="3" fillId="0" borderId="134" xfId="81" applyFont="1" applyBorder="1" applyAlignment="1">
      <alignment horizontal="center"/>
      <protection/>
    </xf>
    <xf numFmtId="3" fontId="1" fillId="0" borderId="135" xfId="81" applyNumberFormat="1" applyBorder="1" applyAlignment="1" applyProtection="1">
      <alignment horizontal="center"/>
      <protection locked="0"/>
    </xf>
    <xf numFmtId="0" fontId="1" fillId="0" borderId="136" xfId="81" applyBorder="1" applyAlignment="1" applyProtection="1">
      <alignment horizontal="center"/>
      <protection locked="0"/>
    </xf>
    <xf numFmtId="0" fontId="1" fillId="0" borderId="137" xfId="81" applyFont="1" applyBorder="1" applyProtection="1">
      <alignment/>
      <protection locked="0"/>
    </xf>
    <xf numFmtId="0" fontId="1" fillId="0" borderId="133" xfId="81" applyBorder="1" applyAlignment="1" applyProtection="1">
      <alignment horizontal="center"/>
      <protection locked="0"/>
    </xf>
    <xf numFmtId="0" fontId="1" fillId="0" borderId="135" xfId="81" applyNumberFormat="1" applyBorder="1" applyAlignment="1" applyProtection="1">
      <alignment horizontal="center"/>
      <protection locked="0"/>
    </xf>
    <xf numFmtId="0" fontId="1" fillId="0" borderId="138" xfId="81" applyFont="1" applyBorder="1" applyProtection="1">
      <alignment/>
      <protection locked="0"/>
    </xf>
    <xf numFmtId="0" fontId="1" fillId="0" borderId="139" xfId="81" applyFont="1" applyBorder="1" applyProtection="1">
      <alignment/>
      <protection locked="0"/>
    </xf>
    <xf numFmtId="3" fontId="56" fillId="0" borderId="140" xfId="0" applyNumberFormat="1" applyFont="1" applyBorder="1" applyAlignment="1">
      <alignment/>
    </xf>
    <xf numFmtId="3" fontId="56" fillId="0" borderId="141" xfId="0" applyNumberFormat="1" applyFont="1" applyBorder="1" applyAlignment="1">
      <alignment/>
    </xf>
    <xf numFmtId="3" fontId="56" fillId="0" borderId="142" xfId="0" applyNumberFormat="1" applyFont="1" applyBorder="1" applyAlignment="1">
      <alignment/>
    </xf>
    <xf numFmtId="0" fontId="0" fillId="0" borderId="143" xfId="0" applyBorder="1" applyAlignment="1">
      <alignment/>
    </xf>
    <xf numFmtId="0" fontId="1" fillId="0" borderId="88" xfId="81" applyFont="1" applyBorder="1" applyProtection="1">
      <alignment/>
      <protection locked="0"/>
    </xf>
    <xf numFmtId="0" fontId="12" fillId="0" borderId="144" xfId="75" applyBorder="1">
      <alignment/>
      <protection/>
    </xf>
    <xf numFmtId="0" fontId="12" fillId="0" borderId="145" xfId="75" applyBorder="1" applyAlignment="1">
      <alignment horizontal="center"/>
      <protection/>
    </xf>
    <xf numFmtId="0" fontId="12" fillId="0" borderId="146" xfId="75" applyBorder="1">
      <alignment/>
      <protection/>
    </xf>
    <xf numFmtId="0" fontId="35" fillId="0" borderId="144" xfId="75" applyFont="1" applyBorder="1">
      <alignment/>
      <protection/>
    </xf>
    <xf numFmtId="0" fontId="12" fillId="0" borderId="145" xfId="75" applyBorder="1">
      <alignment/>
      <protection/>
    </xf>
    <xf numFmtId="0" fontId="27" fillId="0" borderId="144" xfId="75" applyFont="1" applyBorder="1" applyAlignment="1">
      <alignment horizontal="center"/>
      <protection/>
    </xf>
    <xf numFmtId="0" fontId="27" fillId="0" borderId="145" xfId="75" applyFont="1" applyBorder="1" applyAlignment="1">
      <alignment horizontal="center"/>
      <protection/>
    </xf>
    <xf numFmtId="0" fontId="27" fillId="0" borderId="146" xfId="75" applyFont="1" applyBorder="1">
      <alignment/>
      <protection/>
    </xf>
    <xf numFmtId="0" fontId="27" fillId="0" borderId="146" xfId="75" applyFont="1" applyBorder="1" applyAlignment="1">
      <alignment horizontal="center"/>
      <protection/>
    </xf>
    <xf numFmtId="0" fontId="12" fillId="0" borderId="144" xfId="75" applyFont="1" applyBorder="1">
      <alignment/>
      <protection/>
    </xf>
    <xf numFmtId="0" fontId="27" fillId="47" borderId="144" xfId="75" applyFont="1" applyFill="1" applyBorder="1" applyAlignment="1">
      <alignment horizontal="center"/>
      <protection/>
    </xf>
    <xf numFmtId="0" fontId="27" fillId="47" borderId="145" xfId="75" applyFont="1" applyFill="1" applyBorder="1" applyAlignment="1">
      <alignment horizontal="center"/>
      <protection/>
    </xf>
    <xf numFmtId="0" fontId="27" fillId="47" borderId="146" xfId="75" applyFont="1" applyFill="1" applyBorder="1" applyAlignment="1">
      <alignment horizontal="center"/>
      <protection/>
    </xf>
    <xf numFmtId="0" fontId="35" fillId="0" borderId="144" xfId="75" applyFont="1" applyBorder="1" applyAlignment="1">
      <alignment horizontal="center"/>
      <protection/>
    </xf>
    <xf numFmtId="0" fontId="42" fillId="0" borderId="145" xfId="75" applyFont="1" applyFill="1" applyBorder="1" applyAlignment="1">
      <alignment horizontal="center" vertical="center"/>
      <protection/>
    </xf>
    <xf numFmtId="0" fontId="27" fillId="0" borderId="146" xfId="75" applyFont="1" applyBorder="1" applyAlignment="1">
      <alignment horizontal="center"/>
      <protection/>
    </xf>
    <xf numFmtId="0" fontId="27" fillId="0" borderId="144" xfId="75" applyFont="1" applyBorder="1" applyAlignment="1">
      <alignment horizontal="center"/>
      <protection/>
    </xf>
    <xf numFmtId="0" fontId="27" fillId="0" borderId="145" xfId="75" applyFont="1" applyBorder="1" applyAlignment="1">
      <alignment horizontal="center"/>
      <protection/>
    </xf>
    <xf numFmtId="0" fontId="27" fillId="0" borderId="145" xfId="75" applyFont="1" applyBorder="1">
      <alignment/>
      <protection/>
    </xf>
    <xf numFmtId="0" fontId="27" fillId="0" borderId="146" xfId="75" applyFont="1" applyBorder="1">
      <alignment/>
      <protection/>
    </xf>
    <xf numFmtId="0" fontId="34" fillId="0" borderId="144" xfId="75" applyFont="1" applyBorder="1">
      <alignment/>
      <protection/>
    </xf>
    <xf numFmtId="0" fontId="27" fillId="0" borderId="144" xfId="75" applyFont="1" applyBorder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75" applyFont="1">
      <alignment/>
      <protection/>
    </xf>
    <xf numFmtId="0" fontId="27" fillId="0" borderId="38" xfId="75" applyFont="1" applyBorder="1" applyAlignment="1">
      <alignment horizontal="center"/>
      <protection/>
    </xf>
    <xf numFmtId="0" fontId="27" fillId="0" borderId="0" xfId="75" applyFont="1" applyAlignment="1">
      <alignment horizontal="center"/>
      <protection/>
    </xf>
    <xf numFmtId="0" fontId="64" fillId="0" borderId="38" xfId="75" applyFont="1" applyBorder="1" applyAlignment="1">
      <alignment horizontal="left"/>
      <protection/>
    </xf>
    <xf numFmtId="0" fontId="21" fillId="0" borderId="0" xfId="75" applyFont="1">
      <alignment/>
      <protection/>
    </xf>
    <xf numFmtId="0" fontId="34" fillId="0" borderId="0" xfId="75" applyFont="1">
      <alignment/>
      <protection/>
    </xf>
    <xf numFmtId="0" fontId="30" fillId="0" borderId="95" xfId="81" applyFont="1" applyBorder="1" applyAlignment="1">
      <alignment horizontal="center"/>
      <protection/>
    </xf>
    <xf numFmtId="0" fontId="50" fillId="0" borderId="50" xfId="0" applyFont="1" applyBorder="1" applyAlignment="1">
      <alignment horizontal="center"/>
    </xf>
    <xf numFmtId="0" fontId="50" fillId="0" borderId="56" xfId="0" applyFont="1" applyBorder="1" applyAlignment="1">
      <alignment horizontal="center"/>
    </xf>
    <xf numFmtId="0" fontId="50" fillId="12" borderId="56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/>
    </xf>
    <xf numFmtId="0" fontId="37" fillId="0" borderId="0" xfId="75" applyFont="1" applyAlignment="1">
      <alignment/>
      <protection/>
    </xf>
    <xf numFmtId="0" fontId="56" fillId="0" borderId="0" xfId="0" applyFont="1" applyAlignment="1">
      <alignment/>
    </xf>
    <xf numFmtId="0" fontId="30" fillId="0" borderId="93" xfId="81" applyFont="1" applyBorder="1" applyAlignment="1">
      <alignment horizontal="center"/>
      <protection/>
    </xf>
    <xf numFmtId="0" fontId="30" fillId="0" borderId="94" xfId="81" applyFont="1" applyBorder="1" applyAlignment="1">
      <alignment horizontal="center"/>
      <protection/>
    </xf>
    <xf numFmtId="14" fontId="30" fillId="0" borderId="46" xfId="81" applyNumberFormat="1" applyFont="1" applyBorder="1" applyProtection="1">
      <alignment/>
      <protection locked="0"/>
    </xf>
    <xf numFmtId="0" fontId="42" fillId="47" borderId="91" xfId="75" applyFont="1" applyFill="1" applyBorder="1" applyAlignment="1">
      <alignment horizontal="center" vertical="center"/>
      <protection/>
    </xf>
    <xf numFmtId="0" fontId="42" fillId="47" borderId="91" xfId="75" applyFont="1" applyFill="1" applyBorder="1" applyAlignment="1">
      <alignment horizontal="center" vertical="center"/>
      <protection/>
    </xf>
    <xf numFmtId="172" fontId="56" fillId="49" borderId="55" xfId="85" applyNumberFormat="1" applyFont="1" applyFill="1" applyBorder="1" applyAlignment="1">
      <alignment/>
    </xf>
    <xf numFmtId="0" fontId="56" fillId="0" borderId="114" xfId="0" applyFont="1" applyFill="1" applyBorder="1" applyAlignment="1">
      <alignment/>
    </xf>
    <xf numFmtId="0" fontId="56" fillId="0" borderId="114" xfId="0" applyFont="1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172" fontId="56" fillId="0" borderId="114" xfId="0" applyNumberFormat="1" applyFont="1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115" xfId="0" applyFill="1" applyBorder="1" applyAlignment="1">
      <alignment/>
    </xf>
    <xf numFmtId="0" fontId="56" fillId="0" borderId="115" xfId="0" applyFont="1" applyFill="1" applyBorder="1" applyAlignment="1">
      <alignment horizontal="center"/>
    </xf>
    <xf numFmtId="0" fontId="0" fillId="0" borderId="115" xfId="0" applyFill="1" applyBorder="1" applyAlignment="1">
      <alignment horizontal="center"/>
    </xf>
    <xf numFmtId="172" fontId="56" fillId="0" borderId="115" xfId="0" applyNumberFormat="1" applyFont="1" applyFill="1" applyBorder="1" applyAlignment="1">
      <alignment/>
    </xf>
    <xf numFmtId="0" fontId="0" fillId="0" borderId="114" xfId="0" applyFont="1" applyFill="1" applyBorder="1" applyAlignment="1">
      <alignment/>
    </xf>
    <xf numFmtId="172" fontId="56" fillId="0" borderId="114" xfId="85" applyNumberFormat="1" applyFont="1" applyFill="1" applyBorder="1" applyAlignment="1">
      <alignment/>
    </xf>
    <xf numFmtId="0" fontId="56" fillId="0" borderId="116" xfId="0" applyFont="1" applyFill="1" applyBorder="1" applyAlignment="1">
      <alignment/>
    </xf>
    <xf numFmtId="0" fontId="0" fillId="0" borderId="116" xfId="0" applyFill="1" applyBorder="1" applyAlignment="1">
      <alignment/>
    </xf>
    <xf numFmtId="0" fontId="56" fillId="0" borderId="116" xfId="0" applyFont="1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172" fontId="56" fillId="0" borderId="116" xfId="0" applyNumberFormat="1" applyFont="1" applyFill="1" applyBorder="1" applyAlignment="1">
      <alignment/>
    </xf>
    <xf numFmtId="172" fontId="56" fillId="0" borderId="116" xfId="85" applyNumberFormat="1" applyFont="1" applyFill="1" applyBorder="1" applyAlignment="1">
      <alignment/>
    </xf>
    <xf numFmtId="0" fontId="0" fillId="49" borderId="55" xfId="0" applyFill="1" applyBorder="1" applyAlignment="1">
      <alignment/>
    </xf>
    <xf numFmtId="0" fontId="0" fillId="49" borderId="114" xfId="0" applyFont="1" applyFill="1" applyBorder="1" applyAlignment="1">
      <alignment/>
    </xf>
    <xf numFmtId="172" fontId="56" fillId="49" borderId="114" xfId="85" applyNumberFormat="1" applyFont="1" applyFill="1" applyBorder="1" applyAlignment="1">
      <alignment/>
    </xf>
    <xf numFmtId="0" fontId="0" fillId="49" borderId="114" xfId="0" applyFill="1" applyBorder="1" applyAlignment="1">
      <alignment/>
    </xf>
    <xf numFmtId="0" fontId="0" fillId="0" borderId="147" xfId="0" applyBorder="1" applyAlignment="1">
      <alignment horizontal="center"/>
    </xf>
    <xf numFmtId="0" fontId="56" fillId="0" borderId="147" xfId="0" applyFont="1" applyFill="1" applyBorder="1" applyAlignment="1">
      <alignment/>
    </xf>
    <xf numFmtId="0" fontId="0" fillId="0" borderId="147" xfId="0" applyFill="1" applyBorder="1" applyAlignment="1">
      <alignment/>
    </xf>
    <xf numFmtId="0" fontId="56" fillId="0" borderId="147" xfId="0" applyFont="1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172" fontId="56" fillId="0" borderId="147" xfId="0" applyNumberFormat="1" applyFont="1" applyFill="1" applyBorder="1" applyAlignment="1">
      <alignment/>
    </xf>
    <xf numFmtId="172" fontId="56" fillId="0" borderId="147" xfId="85" applyNumberFormat="1" applyFont="1" applyFill="1" applyBorder="1" applyAlignment="1">
      <alignment/>
    </xf>
    <xf numFmtId="0" fontId="56" fillId="0" borderId="115" xfId="0" applyFont="1" applyFill="1" applyBorder="1" applyAlignment="1">
      <alignment/>
    </xf>
    <xf numFmtId="172" fontId="56" fillId="0" borderId="115" xfId="85" applyNumberFormat="1" applyFont="1" applyFill="1" applyBorder="1" applyAlignment="1">
      <alignment/>
    </xf>
    <xf numFmtId="3" fontId="41" fillId="0" borderId="148" xfId="75" applyNumberFormat="1" applyFont="1" applyFill="1" applyBorder="1" applyAlignment="1">
      <alignment horizontal="center"/>
      <protection/>
    </xf>
    <xf numFmtId="3" fontId="41" fillId="0" borderId="149" xfId="75" applyNumberFormat="1" applyFont="1" applyFill="1" applyBorder="1" applyAlignment="1">
      <alignment horizontal="center"/>
      <protection/>
    </xf>
    <xf numFmtId="3" fontId="41" fillId="0" borderId="150" xfId="75" applyNumberFormat="1" applyFont="1" applyFill="1" applyBorder="1" applyAlignment="1">
      <alignment horizontal="center"/>
      <protection/>
    </xf>
    <xf numFmtId="3" fontId="41" fillId="0" borderId="151" xfId="75" applyNumberFormat="1" applyFont="1" applyFill="1" applyBorder="1" applyAlignment="1">
      <alignment horizontal="center"/>
      <protection/>
    </xf>
    <xf numFmtId="0" fontId="34" fillId="0" borderId="152" xfId="75" applyFont="1" applyBorder="1" applyAlignment="1">
      <alignment horizontal="center" textRotation="90"/>
      <protection/>
    </xf>
    <xf numFmtId="0" fontId="34" fillId="0" borderId="153" xfId="75" applyFont="1" applyBorder="1" applyAlignment="1">
      <alignment horizontal="center" textRotation="90"/>
      <protection/>
    </xf>
    <xf numFmtId="0" fontId="34" fillId="0" borderId="154" xfId="75" applyFont="1" applyBorder="1" applyAlignment="1">
      <alignment horizontal="center" textRotation="90"/>
      <protection/>
    </xf>
    <xf numFmtId="0" fontId="34" fillId="48" borderId="155" xfId="75" applyFont="1" applyFill="1" applyBorder="1" applyAlignment="1">
      <alignment horizontal="center" textRotation="90"/>
      <protection/>
    </xf>
    <xf numFmtId="0" fontId="34" fillId="48" borderId="153" xfId="75" applyFont="1" applyFill="1" applyBorder="1" applyAlignment="1">
      <alignment horizontal="center" textRotation="90"/>
      <protection/>
    </xf>
    <xf numFmtId="0" fontId="34" fillId="48" borderId="156" xfId="75" applyFont="1" applyFill="1" applyBorder="1" applyAlignment="1">
      <alignment horizontal="center" textRotation="90"/>
      <protection/>
    </xf>
    <xf numFmtId="0" fontId="34" fillId="48" borderId="154" xfId="75" applyFont="1" applyFill="1" applyBorder="1" applyAlignment="1">
      <alignment horizontal="center" textRotation="90"/>
      <protection/>
    </xf>
    <xf numFmtId="0" fontId="34" fillId="0" borderId="156" xfId="75" applyFont="1" applyBorder="1" applyAlignment="1">
      <alignment horizontal="center" textRotation="90"/>
      <protection/>
    </xf>
    <xf numFmtId="0" fontId="34" fillId="0" borderId="155" xfId="75" applyFont="1" applyBorder="1" applyAlignment="1">
      <alignment horizontal="center" textRotation="90"/>
      <protection/>
    </xf>
    <xf numFmtId="0" fontId="39" fillId="2" borderId="34" xfId="75" applyFont="1" applyFill="1" applyBorder="1" applyAlignment="1">
      <alignment horizontal="center" vertical="center"/>
      <protection/>
    </xf>
    <xf numFmtId="0" fontId="39" fillId="2" borderId="37" xfId="75" applyFont="1" applyFill="1" applyBorder="1" applyAlignment="1">
      <alignment horizontal="center" vertical="center"/>
      <protection/>
    </xf>
    <xf numFmtId="0" fontId="39" fillId="2" borderId="35" xfId="75" applyFont="1" applyFill="1" applyBorder="1" applyAlignment="1">
      <alignment horizontal="center" vertical="center"/>
      <protection/>
    </xf>
    <xf numFmtId="0" fontId="39" fillId="2" borderId="45" xfId="75" applyFont="1" applyFill="1" applyBorder="1" applyAlignment="1">
      <alignment horizontal="center" vertical="center"/>
      <protection/>
    </xf>
    <xf numFmtId="0" fontId="39" fillId="2" borderId="43" xfId="75" applyFont="1" applyFill="1" applyBorder="1" applyAlignment="1">
      <alignment horizontal="center" vertical="center"/>
      <protection/>
    </xf>
    <xf numFmtId="3" fontId="41" fillId="0" borderId="157" xfId="75" applyNumberFormat="1" applyFont="1" applyFill="1" applyBorder="1" applyAlignment="1">
      <alignment horizontal="center"/>
      <protection/>
    </xf>
    <xf numFmtId="3" fontId="41" fillId="0" borderId="147" xfId="75" applyNumberFormat="1" applyFont="1" applyFill="1" applyBorder="1" applyAlignment="1">
      <alignment horizontal="center"/>
      <protection/>
    </xf>
    <xf numFmtId="3" fontId="41" fillId="0" borderId="158" xfId="75" applyNumberFormat="1" applyFont="1" applyFill="1" applyBorder="1" applyAlignment="1">
      <alignment horizontal="center"/>
      <protection/>
    </xf>
    <xf numFmtId="0" fontId="39" fillId="2" borderId="91" xfId="75" applyFont="1" applyFill="1" applyBorder="1" applyAlignment="1">
      <alignment horizontal="center" vertical="center"/>
      <protection/>
    </xf>
    <xf numFmtId="3" fontId="41" fillId="48" borderId="148" xfId="75" applyNumberFormat="1" applyFont="1" applyFill="1" applyBorder="1" applyAlignment="1">
      <alignment horizontal="center"/>
      <protection/>
    </xf>
    <xf numFmtId="3" fontId="41" fillId="48" borderId="149" xfId="75" applyNumberFormat="1" applyFont="1" applyFill="1" applyBorder="1" applyAlignment="1">
      <alignment horizontal="center"/>
      <protection/>
    </xf>
    <xf numFmtId="3" fontId="41" fillId="48" borderId="151" xfId="75" applyNumberFormat="1" applyFont="1" applyFill="1" applyBorder="1" applyAlignment="1">
      <alignment horizontal="center"/>
      <protection/>
    </xf>
    <xf numFmtId="0" fontId="56" fillId="0" borderId="100" xfId="0" applyFont="1" applyBorder="1" applyAlignment="1">
      <alignment vertical="center" textRotation="90"/>
    </xf>
    <xf numFmtId="0" fontId="56" fillId="0" borderId="159" xfId="0" applyFont="1" applyBorder="1" applyAlignment="1">
      <alignment vertical="center" textRotation="90"/>
    </xf>
    <xf numFmtId="0" fontId="56" fillId="0" borderId="160" xfId="0" applyFont="1" applyBorder="1" applyAlignment="1">
      <alignment vertical="center" textRotation="90"/>
    </xf>
    <xf numFmtId="0" fontId="50" fillId="0" borderId="10" xfId="0" applyFont="1" applyBorder="1" applyAlignment="1">
      <alignment horizontal="center"/>
    </xf>
    <xf numFmtId="0" fontId="50" fillId="12" borderId="50" xfId="0" applyFont="1" applyFill="1" applyBorder="1" applyAlignment="1">
      <alignment horizontal="center"/>
    </xf>
    <xf numFmtId="3" fontId="1" fillId="0" borderId="108" xfId="81" applyNumberFormat="1" applyBorder="1" applyAlignment="1" applyProtection="1">
      <alignment horizontal="center" vertical="center"/>
      <protection locked="0"/>
    </xf>
    <xf numFmtId="3" fontId="1" fillId="0" borderId="109" xfId="81" applyNumberFormat="1" applyBorder="1" applyAlignment="1" applyProtection="1">
      <alignment horizontal="center" vertical="center"/>
      <protection locked="0"/>
    </xf>
    <xf numFmtId="0" fontId="3" fillId="0" borderId="106" xfId="81" applyFont="1" applyBorder="1" applyAlignment="1">
      <alignment horizontal="center" vertical="center"/>
      <protection/>
    </xf>
    <xf numFmtId="0" fontId="3" fillId="0" borderId="107" xfId="81" applyFont="1" applyBorder="1" applyAlignment="1">
      <alignment horizontal="center" vertical="center"/>
      <protection/>
    </xf>
    <xf numFmtId="3" fontId="1" fillId="0" borderId="161" xfId="81" applyNumberFormat="1" applyBorder="1" applyAlignment="1" applyProtection="1">
      <alignment horizontal="center" vertical="center"/>
      <protection locked="0"/>
    </xf>
    <xf numFmtId="3" fontId="1" fillId="0" borderId="162" xfId="81" applyNumberFormat="1" applyBorder="1" applyAlignment="1" applyProtection="1">
      <alignment horizontal="center" vertical="center"/>
      <protection locked="0"/>
    </xf>
    <xf numFmtId="3" fontId="1" fillId="0" borderId="105" xfId="82" applyNumberFormat="1" applyFont="1" applyFill="1" applyBorder="1" applyAlignment="1" applyProtection="1">
      <alignment horizontal="center" vertical="center"/>
      <protection locked="0"/>
    </xf>
    <xf numFmtId="0" fontId="3" fillId="0" borderId="103" xfId="82" applyFont="1" applyFill="1" applyBorder="1" applyAlignment="1" applyProtection="1">
      <alignment horizontal="center" vertical="center"/>
      <protection/>
    </xf>
    <xf numFmtId="3" fontId="1" fillId="0" borderId="103" xfId="82" applyNumberFormat="1" applyFont="1" applyFill="1" applyBorder="1" applyAlignment="1" applyProtection="1">
      <alignment horizontal="center" vertical="center"/>
      <protection locked="0"/>
    </xf>
    <xf numFmtId="0" fontId="1" fillId="0" borderId="0" xfId="81" applyAlignment="1">
      <alignment horizontal="center"/>
      <protection/>
    </xf>
    <xf numFmtId="0" fontId="3" fillId="0" borderId="50" xfId="81" applyFont="1" applyBorder="1" applyAlignment="1">
      <alignment horizontal="center"/>
      <protection/>
    </xf>
    <xf numFmtId="0" fontId="3" fillId="0" borderId="56" xfId="81" applyFont="1" applyBorder="1" applyAlignment="1">
      <alignment horizontal="center"/>
      <protection/>
    </xf>
    <xf numFmtId="0" fontId="3" fillId="0" borderId="10" xfId="81" applyFont="1" applyBorder="1" applyAlignment="1">
      <alignment horizontal="center"/>
      <protection/>
    </xf>
    <xf numFmtId="0" fontId="45" fillId="12" borderId="110" xfId="81" applyFont="1" applyFill="1" applyBorder="1" applyAlignment="1">
      <alignment horizontal="center" vertical="center"/>
      <protection/>
    </xf>
    <xf numFmtId="0" fontId="45" fillId="12" borderId="111" xfId="81" applyFont="1" applyFill="1" applyBorder="1" applyAlignment="1">
      <alignment horizontal="center" vertical="center"/>
      <protection/>
    </xf>
    <xf numFmtId="3" fontId="52" fillId="12" borderId="108" xfId="81" applyNumberFormat="1" applyFont="1" applyFill="1" applyBorder="1" applyAlignment="1">
      <alignment horizontal="center" vertical="center"/>
      <protection/>
    </xf>
    <xf numFmtId="3" fontId="52" fillId="12" borderId="109" xfId="81" applyNumberFormat="1" applyFont="1" applyFill="1" applyBorder="1" applyAlignment="1">
      <alignment horizontal="center" vertical="center"/>
      <protection/>
    </xf>
    <xf numFmtId="0" fontId="45" fillId="12" borderId="106" xfId="81" applyFont="1" applyFill="1" applyBorder="1" applyAlignment="1">
      <alignment horizontal="center" vertical="center"/>
      <protection/>
    </xf>
    <xf numFmtId="0" fontId="45" fillId="12" borderId="107" xfId="81" applyFont="1" applyFill="1" applyBorder="1" applyAlignment="1">
      <alignment horizontal="center" vertical="center"/>
      <protection/>
    </xf>
    <xf numFmtId="3" fontId="52" fillId="12" borderId="110" xfId="81" applyNumberFormat="1" applyFont="1" applyFill="1" applyBorder="1" applyAlignment="1">
      <alignment horizontal="center" vertical="center"/>
      <protection/>
    </xf>
    <xf numFmtId="3" fontId="52" fillId="12" borderId="111" xfId="81" applyNumberFormat="1" applyFont="1" applyFill="1" applyBorder="1" applyAlignment="1">
      <alignment horizontal="center" vertical="center"/>
      <protection/>
    </xf>
    <xf numFmtId="3" fontId="45" fillId="12" borderId="108" xfId="81" applyNumberFormat="1" applyFont="1" applyFill="1" applyBorder="1" applyAlignment="1">
      <alignment horizontal="center" vertical="center"/>
      <protection/>
    </xf>
    <xf numFmtId="3" fontId="45" fillId="12" borderId="109" xfId="81" applyNumberFormat="1" applyFont="1" applyFill="1" applyBorder="1" applyAlignment="1">
      <alignment horizontal="center" vertical="center"/>
      <protection/>
    </xf>
    <xf numFmtId="0" fontId="1" fillId="0" borderId="100" xfId="81" applyBorder="1" applyAlignment="1">
      <alignment vertical="center"/>
      <protection/>
    </xf>
    <xf numFmtId="0" fontId="1" fillId="0" borderId="160" xfId="81" applyBorder="1" applyAlignment="1">
      <alignment vertical="center"/>
      <protection/>
    </xf>
    <xf numFmtId="0" fontId="45" fillId="12" borderId="50" xfId="81" applyFont="1" applyFill="1" applyBorder="1" applyAlignment="1">
      <alignment horizontal="center"/>
      <protection/>
    </xf>
    <xf numFmtId="0" fontId="45" fillId="12" borderId="56" xfId="81" applyFont="1" applyFill="1" applyBorder="1" applyAlignment="1">
      <alignment horizontal="center"/>
      <protection/>
    </xf>
    <xf numFmtId="0" fontId="45" fillId="12" borderId="10" xfId="81" applyFont="1" applyFill="1" applyBorder="1" applyAlignment="1">
      <alignment horizontal="center"/>
      <protection/>
    </xf>
    <xf numFmtId="0" fontId="45" fillId="12" borderId="50" xfId="81" applyFont="1" applyFill="1" applyBorder="1" applyAlignment="1">
      <alignment horizontal="left"/>
      <protection/>
    </xf>
    <xf numFmtId="0" fontId="45" fillId="12" borderId="56" xfId="81" applyFont="1" applyFill="1" applyBorder="1" applyAlignment="1">
      <alignment horizontal="left"/>
      <protection/>
    </xf>
    <xf numFmtId="0" fontId="45" fillId="12" borderId="10" xfId="81" applyFont="1" applyFill="1" applyBorder="1" applyAlignment="1">
      <alignment horizontal="left"/>
      <protection/>
    </xf>
    <xf numFmtId="0" fontId="1" fillId="0" borderId="69" xfId="81" applyBorder="1" applyAlignment="1">
      <alignment horizontal="center"/>
      <protection/>
    </xf>
    <xf numFmtId="0" fontId="1" fillId="0" borderId="38" xfId="81" applyBorder="1" applyAlignment="1">
      <alignment horizontal="center"/>
      <protection/>
    </xf>
    <xf numFmtId="0" fontId="3" fillId="0" borderId="163" xfId="81" applyFont="1" applyBorder="1" applyAlignment="1">
      <alignment horizontal="center"/>
      <protection/>
    </xf>
    <xf numFmtId="0" fontId="1" fillId="0" borderId="0" xfId="81" applyAlignment="1">
      <alignment horizontal="center" wrapText="1"/>
      <protection/>
    </xf>
    <xf numFmtId="0" fontId="30" fillId="0" borderId="124" xfId="81" applyFont="1" applyBorder="1" applyAlignment="1">
      <alignment horizontal="center"/>
      <protection/>
    </xf>
    <xf numFmtId="0" fontId="45" fillId="0" borderId="124" xfId="81" applyFont="1" applyBorder="1" applyAlignment="1">
      <alignment horizontal="center"/>
      <protection/>
    </xf>
    <xf numFmtId="0" fontId="1" fillId="0" borderId="0" xfId="81" applyFont="1" applyAlignment="1">
      <alignment horizontal="center" wrapText="1"/>
      <protection/>
    </xf>
    <xf numFmtId="49" fontId="45" fillId="12" borderId="50" xfId="81" applyNumberFormat="1" applyFont="1" applyFill="1" applyBorder="1" applyAlignment="1">
      <alignment horizontal="left"/>
      <protection/>
    </xf>
    <xf numFmtId="49" fontId="45" fillId="12" borderId="56" xfId="81" applyNumberFormat="1" applyFont="1" applyFill="1" applyBorder="1" applyAlignment="1">
      <alignment horizontal="left"/>
      <protection/>
    </xf>
    <xf numFmtId="49" fontId="45" fillId="12" borderId="10" xfId="81" applyNumberFormat="1" applyFont="1" applyFill="1" applyBorder="1" applyAlignment="1">
      <alignment horizontal="left"/>
      <protection/>
    </xf>
    <xf numFmtId="0" fontId="45" fillId="0" borderId="106" xfId="81" applyFont="1" applyBorder="1" applyAlignment="1">
      <alignment horizontal="center" vertical="center"/>
      <protection/>
    </xf>
    <xf numFmtId="0" fontId="45" fillId="0" borderId="107" xfId="81" applyFont="1" applyBorder="1" applyAlignment="1">
      <alignment horizontal="center" vertical="center"/>
      <protection/>
    </xf>
    <xf numFmtId="3" fontId="52" fillId="0" borderId="108" xfId="81" applyNumberFormat="1" applyFont="1" applyBorder="1" applyAlignment="1" applyProtection="1">
      <alignment horizontal="center" vertical="center"/>
      <protection locked="0"/>
    </xf>
    <xf numFmtId="3" fontId="52" fillId="0" borderId="109" xfId="81" applyNumberFormat="1" applyFont="1" applyBorder="1" applyAlignment="1" applyProtection="1">
      <alignment horizontal="center" vertical="center"/>
      <protection locked="0"/>
    </xf>
    <xf numFmtId="3" fontId="52" fillId="0" borderId="161" xfId="81" applyNumberFormat="1" applyFont="1" applyBorder="1" applyAlignment="1" applyProtection="1">
      <alignment horizontal="center" vertical="center"/>
      <protection locked="0"/>
    </xf>
    <xf numFmtId="3" fontId="52" fillId="0" borderId="162" xfId="81" applyNumberFormat="1" applyFont="1" applyBorder="1" applyAlignment="1" applyProtection="1">
      <alignment horizontal="center" vertical="center"/>
      <protection locked="0"/>
    </xf>
    <xf numFmtId="3" fontId="52" fillId="0" borderId="110" xfId="81" applyNumberFormat="1" applyFont="1" applyBorder="1" applyAlignment="1" applyProtection="1">
      <alignment horizontal="center" vertical="center"/>
      <protection locked="0"/>
    </xf>
    <xf numFmtId="3" fontId="52" fillId="0" borderId="111" xfId="81" applyNumberFormat="1" applyFont="1" applyBorder="1" applyAlignment="1" applyProtection="1">
      <alignment horizontal="center" vertical="center"/>
      <protection locked="0"/>
    </xf>
    <xf numFmtId="3" fontId="52" fillId="0" borderId="112" xfId="81" applyNumberFormat="1" applyFont="1" applyBorder="1" applyAlignment="1" applyProtection="1">
      <alignment horizontal="center" vertical="center"/>
      <protection locked="0"/>
    </xf>
    <xf numFmtId="3" fontId="52" fillId="0" borderId="113" xfId="81" applyNumberFormat="1" applyFont="1" applyBorder="1" applyAlignment="1" applyProtection="1">
      <alignment horizontal="center" vertical="center"/>
      <protection locked="0"/>
    </xf>
    <xf numFmtId="3" fontId="1" fillId="0" borderId="110" xfId="81" applyNumberFormat="1" applyBorder="1" applyAlignment="1" applyProtection="1">
      <alignment horizontal="center" vertical="center"/>
      <protection locked="0"/>
    </xf>
    <xf numFmtId="3" fontId="1" fillId="0" borderId="164" xfId="81" applyNumberFormat="1" applyBorder="1" applyAlignment="1" applyProtection="1">
      <alignment horizontal="center" vertical="center"/>
      <protection locked="0"/>
    </xf>
    <xf numFmtId="3" fontId="1" fillId="0" borderId="112" xfId="81" applyNumberFormat="1" applyBorder="1" applyAlignment="1" applyProtection="1">
      <alignment horizontal="center" vertical="center"/>
      <protection locked="0"/>
    </xf>
    <xf numFmtId="3" fontId="1" fillId="0" borderId="113" xfId="81" applyNumberFormat="1" applyBorder="1" applyAlignment="1" applyProtection="1">
      <alignment horizontal="center" vertical="center"/>
      <protection locked="0"/>
    </xf>
    <xf numFmtId="0" fontId="30" fillId="12" borderId="110" xfId="81" applyFont="1" applyFill="1" applyBorder="1" applyAlignment="1">
      <alignment horizontal="center" vertical="center"/>
      <protection/>
    </xf>
    <xf numFmtId="0" fontId="30" fillId="12" borderId="111" xfId="81" applyFont="1" applyFill="1" applyBorder="1" applyAlignment="1">
      <alignment horizontal="center" vertical="center"/>
      <protection/>
    </xf>
    <xf numFmtId="3" fontId="29" fillId="12" borderId="108" xfId="81" applyNumberFormat="1" applyFont="1" applyFill="1" applyBorder="1" applyAlignment="1">
      <alignment horizontal="center" vertical="center"/>
      <protection/>
    </xf>
    <xf numFmtId="3" fontId="29" fillId="12" borderId="109" xfId="81" applyNumberFormat="1" applyFont="1" applyFill="1" applyBorder="1" applyAlignment="1">
      <alignment horizontal="center" vertical="center"/>
      <protection/>
    </xf>
    <xf numFmtId="0" fontId="30" fillId="12" borderId="106" xfId="81" applyFont="1" applyFill="1" applyBorder="1" applyAlignment="1">
      <alignment horizontal="center" vertical="center"/>
      <protection/>
    </xf>
    <xf numFmtId="0" fontId="30" fillId="12" borderId="107" xfId="81" applyFont="1" applyFill="1" applyBorder="1" applyAlignment="1">
      <alignment horizontal="center" vertical="center"/>
      <protection/>
    </xf>
    <xf numFmtId="3" fontId="29" fillId="12" borderId="110" xfId="81" applyNumberFormat="1" applyFont="1" applyFill="1" applyBorder="1" applyAlignment="1">
      <alignment horizontal="center" vertical="center"/>
      <protection/>
    </xf>
    <xf numFmtId="3" fontId="29" fillId="12" borderId="111" xfId="81" applyNumberFormat="1" applyFont="1" applyFill="1" applyBorder="1" applyAlignment="1">
      <alignment horizontal="center" vertical="center"/>
      <protection/>
    </xf>
    <xf numFmtId="3" fontId="30" fillId="12" borderId="108" xfId="81" applyNumberFormat="1" applyFont="1" applyFill="1" applyBorder="1" applyAlignment="1">
      <alignment horizontal="center" vertical="center"/>
      <protection/>
    </xf>
    <xf numFmtId="3" fontId="30" fillId="12" borderId="109" xfId="81" applyNumberFormat="1" applyFont="1" applyFill="1" applyBorder="1" applyAlignment="1">
      <alignment horizontal="center" vertical="center"/>
      <protection/>
    </xf>
    <xf numFmtId="3" fontId="29" fillId="0" borderId="161" xfId="81" applyNumberFormat="1" applyFont="1" applyBorder="1" applyAlignment="1" applyProtection="1">
      <alignment horizontal="center" vertical="center"/>
      <protection locked="0"/>
    </xf>
    <xf numFmtId="3" fontId="29" fillId="0" borderId="162" xfId="81" applyNumberFormat="1" applyFont="1" applyBorder="1" applyAlignment="1" applyProtection="1">
      <alignment horizontal="center" vertical="center"/>
      <protection locked="0"/>
    </xf>
    <xf numFmtId="3" fontId="1" fillId="0" borderId="111" xfId="81" applyNumberFormat="1" applyBorder="1" applyAlignment="1" applyProtection="1">
      <alignment horizontal="center" vertical="center"/>
      <protection locked="0"/>
    </xf>
    <xf numFmtId="3" fontId="29" fillId="0" borderId="108" xfId="81" applyNumberFormat="1" applyFont="1" applyBorder="1" applyAlignment="1" applyProtection="1">
      <alignment horizontal="center" vertical="center"/>
      <protection locked="0"/>
    </xf>
    <xf numFmtId="3" fontId="29" fillId="0" borderId="109" xfId="81" applyNumberFormat="1" applyFont="1" applyBorder="1" applyAlignment="1" applyProtection="1">
      <alignment horizontal="center" vertical="center"/>
      <protection locked="0"/>
    </xf>
    <xf numFmtId="0" fontId="30" fillId="0" borderId="106" xfId="81" applyFont="1" applyBorder="1" applyAlignment="1">
      <alignment horizontal="center" vertical="center"/>
      <protection/>
    </xf>
    <xf numFmtId="0" fontId="30" fillId="0" borderId="107" xfId="81" applyFont="1" applyBorder="1" applyAlignment="1">
      <alignment horizontal="center" vertical="center"/>
      <protection/>
    </xf>
    <xf numFmtId="3" fontId="29" fillId="0" borderId="112" xfId="81" applyNumberFormat="1" applyFont="1" applyBorder="1" applyAlignment="1" applyProtection="1">
      <alignment horizontal="center" vertical="center"/>
      <protection locked="0"/>
    </xf>
    <xf numFmtId="3" fontId="29" fillId="0" borderId="113" xfId="81" applyNumberFormat="1" applyFont="1" applyBorder="1" applyAlignment="1" applyProtection="1">
      <alignment horizontal="center" vertical="center"/>
      <protection locked="0"/>
    </xf>
    <xf numFmtId="3" fontId="29" fillId="0" borderId="110" xfId="81" applyNumberFormat="1" applyFont="1" applyBorder="1" applyAlignment="1" applyProtection="1">
      <alignment horizontal="center" vertical="center"/>
      <protection locked="0"/>
    </xf>
    <xf numFmtId="3" fontId="29" fillId="0" borderId="111" xfId="81" applyNumberFormat="1" applyFont="1" applyBorder="1" applyAlignment="1" applyProtection="1">
      <alignment horizontal="center" vertical="center"/>
      <protection locked="0"/>
    </xf>
    <xf numFmtId="3" fontId="29" fillId="0" borderId="108" xfId="81" applyNumberFormat="1" applyFont="1" applyBorder="1" applyAlignment="1" applyProtection="1">
      <alignment horizontal="center" vertical="center"/>
      <protection locked="0"/>
    </xf>
    <xf numFmtId="3" fontId="29" fillId="0" borderId="109" xfId="81" applyNumberFormat="1" applyFont="1" applyBorder="1" applyAlignment="1" applyProtection="1">
      <alignment horizontal="center" vertical="center"/>
      <protection locked="0"/>
    </xf>
    <xf numFmtId="0" fontId="30" fillId="0" borderId="106" xfId="81" applyFont="1" applyBorder="1" applyAlignment="1">
      <alignment horizontal="center" vertical="center"/>
      <protection/>
    </xf>
    <xf numFmtId="0" fontId="30" fillId="0" borderId="107" xfId="81" applyFont="1" applyBorder="1" applyAlignment="1">
      <alignment horizontal="center" vertical="center"/>
      <protection/>
    </xf>
    <xf numFmtId="3" fontId="29" fillId="0" borderId="110" xfId="81" applyNumberFormat="1" applyFont="1" applyBorder="1" applyAlignment="1" applyProtection="1">
      <alignment horizontal="center" vertical="center"/>
      <protection locked="0"/>
    </xf>
    <xf numFmtId="3" fontId="29" fillId="0" borderId="111" xfId="81" applyNumberFormat="1" applyFont="1" applyBorder="1" applyAlignment="1" applyProtection="1">
      <alignment horizontal="center" vertical="center"/>
      <protection locked="0"/>
    </xf>
    <xf numFmtId="3" fontId="1" fillId="0" borderId="133" xfId="81" applyNumberFormat="1" applyBorder="1" applyAlignment="1" applyProtection="1">
      <alignment horizontal="center" vertical="center"/>
      <protection locked="0"/>
    </xf>
    <xf numFmtId="0" fontId="3" fillId="0" borderId="134" xfId="81" applyFont="1" applyBorder="1" applyAlignment="1">
      <alignment horizontal="center" vertical="center"/>
      <protection/>
    </xf>
    <xf numFmtId="3" fontId="1" fillId="0" borderId="135" xfId="81" applyNumberFormat="1" applyBorder="1" applyAlignment="1" applyProtection="1">
      <alignment horizontal="center" vertical="center"/>
      <protection locked="0"/>
    </xf>
    <xf numFmtId="3" fontId="1" fillId="0" borderId="136" xfId="81" applyNumberFormat="1" applyBorder="1" applyAlignment="1" applyProtection="1">
      <alignment horizontal="center" vertical="center"/>
      <protection locked="0"/>
    </xf>
  </cellXfs>
  <cellStyles count="10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2 2" xfId="76"/>
    <cellStyle name="Normální 3" xfId="77"/>
    <cellStyle name="Normální 4" xfId="78"/>
    <cellStyle name="Normální 5" xfId="79"/>
    <cellStyle name="Normální 6" xfId="80"/>
    <cellStyle name="normální_MPD 2009" xfId="81"/>
    <cellStyle name="normální_MPD 2009 2" xfId="82"/>
    <cellStyle name="Poznámka" xfId="83"/>
    <cellStyle name="Poznámka 2" xfId="84"/>
    <cellStyle name="Percent" xfId="85"/>
    <cellStyle name="procent 2" xfId="86"/>
    <cellStyle name="Propojená buňka" xfId="87"/>
    <cellStyle name="Propojená buňka 2" xfId="88"/>
    <cellStyle name="Followed Hyperlink" xfId="89"/>
    <cellStyle name="Správně" xfId="90"/>
    <cellStyle name="Správně 2" xfId="91"/>
    <cellStyle name="Text upozornění" xfId="92"/>
    <cellStyle name="Text upozornění 2" xfId="93"/>
    <cellStyle name="Vstup" xfId="94"/>
    <cellStyle name="Vstup 2" xfId="95"/>
    <cellStyle name="Výpočet" xfId="96"/>
    <cellStyle name="Výpočet 2" xfId="97"/>
    <cellStyle name="Výstup" xfId="98"/>
    <cellStyle name="Výstup 2" xfId="99"/>
    <cellStyle name="Vysvětlující text" xfId="100"/>
    <cellStyle name="Vysvětlující text 2" xfId="101"/>
    <cellStyle name="Zvýraznění 1" xfId="102"/>
    <cellStyle name="Zvýraznění 1 2" xfId="103"/>
    <cellStyle name="Zvýraznění 2" xfId="104"/>
    <cellStyle name="Zvýraznění 2 2" xfId="105"/>
    <cellStyle name="Zvýraznění 3" xfId="106"/>
    <cellStyle name="Zvýraznění 3 2" xfId="107"/>
    <cellStyle name="Zvýraznění 4" xfId="108"/>
    <cellStyle name="Zvýraznění 4 2" xfId="109"/>
    <cellStyle name="Zvýraznění 5" xfId="110"/>
    <cellStyle name="Zvýraznění 5 2" xfId="111"/>
    <cellStyle name="Zvýraznění 6" xfId="112"/>
    <cellStyle name="Zvýraznění 6 2" xfId="113"/>
  </cellStyles>
  <dxfs count="34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49"/>
  <sheetViews>
    <sheetView tabSelected="1" zoomScalePageLayoutView="0" workbookViewId="0" topLeftCell="C3">
      <selection activeCell="AM30" sqref="AM30"/>
    </sheetView>
  </sheetViews>
  <sheetFormatPr defaultColWidth="10.421875" defaultRowHeight="12.75"/>
  <cols>
    <col min="1" max="1" width="1.28515625" style="11" customWidth="1"/>
    <col min="2" max="2" width="20.28125" style="11" customWidth="1"/>
    <col min="3" max="3" width="5.421875" style="11" customWidth="1"/>
    <col min="4" max="4" width="2.00390625" style="11" customWidth="1"/>
    <col min="5" max="6" width="5.421875" style="11" customWidth="1"/>
    <col min="7" max="7" width="2.00390625" style="11" customWidth="1"/>
    <col min="8" max="9" width="5.421875" style="11" customWidth="1"/>
    <col min="10" max="10" width="2.00390625" style="11" customWidth="1"/>
    <col min="11" max="12" width="5.421875" style="11" customWidth="1"/>
    <col min="13" max="13" width="2.00390625" style="11" customWidth="1"/>
    <col min="14" max="15" width="5.421875" style="11" customWidth="1"/>
    <col min="16" max="16" width="2.00390625" style="11" customWidth="1"/>
    <col min="17" max="18" width="5.421875" style="11" customWidth="1"/>
    <col min="19" max="19" width="2.00390625" style="11" customWidth="1"/>
    <col min="20" max="21" width="5.421875" style="11" customWidth="1"/>
    <col min="22" max="22" width="2.00390625" style="11" customWidth="1"/>
    <col min="23" max="24" width="5.421875" style="11" customWidth="1"/>
    <col min="25" max="25" width="2.00390625" style="11" customWidth="1"/>
    <col min="26" max="26" width="5.421875" style="11" customWidth="1"/>
    <col min="27" max="27" width="8.28125" style="11" customWidth="1"/>
    <col min="28" max="28" width="5.57421875" style="11" customWidth="1"/>
    <col min="29" max="29" width="1.28515625" style="11" customWidth="1"/>
    <col min="30" max="30" width="6.421875" style="11" customWidth="1"/>
    <col min="31" max="31" width="6.28125" style="11" customWidth="1"/>
    <col min="32" max="32" width="4.140625" style="11" customWidth="1"/>
    <col min="33" max="33" width="4.421875" style="11" customWidth="1"/>
    <col min="34" max="34" width="3.421875" style="11" customWidth="1"/>
    <col min="35" max="35" width="2.140625" style="11" customWidth="1"/>
    <col min="36" max="36" width="2.8515625" style="11" customWidth="1"/>
    <col min="37" max="37" width="4.421875" style="11" customWidth="1"/>
    <col min="38" max="38" width="5.421875" style="11" customWidth="1"/>
    <col min="39" max="39" width="5.140625" style="11" customWidth="1"/>
    <col min="40" max="40" width="5.28125" style="11" customWidth="1"/>
    <col min="41" max="42" width="4.421875" style="11" customWidth="1"/>
    <col min="43" max="44" width="5.8515625" style="11" customWidth="1"/>
    <col min="45" max="45" width="40.421875" style="11" customWidth="1"/>
    <col min="46" max="47" width="5.00390625" style="11" customWidth="1"/>
    <col min="48" max="48" width="3.00390625" style="11" customWidth="1"/>
    <col min="49" max="50" width="4.28125" style="11" customWidth="1"/>
    <col min="51" max="16384" width="10.421875" style="11" customWidth="1"/>
  </cols>
  <sheetData>
    <row r="1" spans="7:28" ht="23.25">
      <c r="G1" s="39"/>
      <c r="H1" s="39"/>
      <c r="I1" s="39"/>
      <c r="M1" s="40"/>
      <c r="N1" s="40"/>
      <c r="O1" s="40"/>
      <c r="P1" s="40"/>
      <c r="Q1" s="40"/>
      <c r="R1" s="40"/>
      <c r="S1" s="40"/>
      <c r="T1" s="40"/>
      <c r="U1" s="40"/>
      <c r="V1" s="168" t="s">
        <v>73</v>
      </c>
      <c r="W1" s="444">
        <f>'Rozlosování-přehled'!N1</f>
        <v>2014</v>
      </c>
      <c r="X1" s="445"/>
      <c r="Y1" s="40"/>
      <c r="Z1" s="40"/>
      <c r="AA1" s="40"/>
      <c r="AB1" s="40"/>
    </row>
    <row r="2" ht="13.5" thickBot="1"/>
    <row r="3" spans="2:46" ht="93" customHeight="1" thickBot="1">
      <c r="B3" s="41"/>
      <c r="C3" s="486" t="str">
        <f>B5</f>
        <v>Brušperk</v>
      </c>
      <c r="D3" s="487"/>
      <c r="E3" s="493"/>
      <c r="F3" s="494" t="str">
        <f>B7</f>
        <v>Hrabůvka</v>
      </c>
      <c r="G3" s="487"/>
      <c r="H3" s="493"/>
      <c r="I3" s="489" t="str">
        <f>B9</f>
        <v>Nová Bělá</v>
      </c>
      <c r="J3" s="490"/>
      <c r="K3" s="491"/>
      <c r="L3" s="489" t="str">
        <f>B11</f>
        <v>Výškovice  B</v>
      </c>
      <c r="M3" s="490"/>
      <c r="N3" s="491"/>
      <c r="O3" s="489" t="str">
        <f>B13</f>
        <v>Vratimov</v>
      </c>
      <c r="P3" s="490"/>
      <c r="Q3" s="491"/>
      <c r="R3" s="489" t="str">
        <f>B15</f>
        <v>Výškovice  A</v>
      </c>
      <c r="S3" s="490"/>
      <c r="T3" s="491"/>
      <c r="U3" s="489" t="str">
        <f>B17</f>
        <v>Stará Bělá  A</v>
      </c>
      <c r="V3" s="490"/>
      <c r="W3" s="491"/>
      <c r="X3" s="489" t="str">
        <f>B19</f>
        <v>Výškovice  C</v>
      </c>
      <c r="Y3" s="490"/>
      <c r="Z3" s="492"/>
      <c r="AA3" s="47" t="s">
        <v>31</v>
      </c>
      <c r="AB3" s="486" t="s">
        <v>32</v>
      </c>
      <c r="AC3" s="487"/>
      <c r="AD3" s="488"/>
      <c r="AE3" s="48" t="s">
        <v>33</v>
      </c>
      <c r="AS3" s="301"/>
      <c r="AT3" s="11" t="s">
        <v>38</v>
      </c>
    </row>
    <row r="4" spans="2:31" ht="9.75" customHeight="1">
      <c r="B4" s="43"/>
      <c r="C4" s="495" t="s">
        <v>74</v>
      </c>
      <c r="D4" s="496"/>
      <c r="E4" s="497"/>
      <c r="F4" s="500">
        <f>'Utkání-výsledky'!I15</f>
        <v>2</v>
      </c>
      <c r="G4" s="483"/>
      <c r="H4" s="484"/>
      <c r="I4" s="482">
        <f>'Utkání-výsledky'!J18</f>
        <v>2</v>
      </c>
      <c r="J4" s="483"/>
      <c r="K4" s="484"/>
      <c r="L4" s="482">
        <f>'Utkání-výsledky'!I24</f>
        <v>2</v>
      </c>
      <c r="M4" s="483"/>
      <c r="N4" s="484"/>
      <c r="O4" s="482">
        <f>'Utkání-výsledky'!J29</f>
        <v>2</v>
      </c>
      <c r="P4" s="483"/>
      <c r="Q4" s="484"/>
      <c r="R4" s="482">
        <f>'Utkání-výsledky'!I33</f>
        <v>2</v>
      </c>
      <c r="S4" s="483"/>
      <c r="T4" s="484"/>
      <c r="U4" s="482">
        <f>'Utkání-výsledky'!J40</f>
        <v>1</v>
      </c>
      <c r="V4" s="483"/>
      <c r="W4" s="484"/>
      <c r="X4" s="482">
        <f>'Utkání-výsledky'!I7</f>
        <v>2</v>
      </c>
      <c r="Y4" s="483"/>
      <c r="Z4" s="485"/>
      <c r="AA4" s="44"/>
      <c r="AB4" s="44"/>
      <c r="AC4" s="45"/>
      <c r="AD4" s="42"/>
      <c r="AE4" s="46"/>
    </row>
    <row r="5" spans="2:50" ht="30" customHeight="1" thickBot="1">
      <c r="B5" s="160" t="str">
        <f>'Utkání-výsledky'!N4</f>
        <v>Brušperk</v>
      </c>
      <c r="C5" s="498"/>
      <c r="D5" s="499"/>
      <c r="E5" s="499"/>
      <c r="F5" s="59">
        <f>'Utkání-výsledky'!F15</f>
        <v>2</v>
      </c>
      <c r="G5" s="60" t="s">
        <v>17</v>
      </c>
      <c r="H5" s="61">
        <f>'Utkání-výsledky'!H15</f>
        <v>1</v>
      </c>
      <c r="I5" s="62">
        <f>'Utkání-výsledky'!H18</f>
        <v>2</v>
      </c>
      <c r="J5" s="60" t="s">
        <v>17</v>
      </c>
      <c r="K5" s="61">
        <f>'Utkání-výsledky'!F18</f>
        <v>1</v>
      </c>
      <c r="L5" s="62">
        <f>'Utkání-výsledky'!F24</f>
        <v>2</v>
      </c>
      <c r="M5" s="60" t="s">
        <v>17</v>
      </c>
      <c r="N5" s="61">
        <f>'Utkání-výsledky'!H24</f>
        <v>1</v>
      </c>
      <c r="O5" s="62">
        <f>'Utkání-výsledky'!H29</f>
        <v>3</v>
      </c>
      <c r="P5" s="60" t="s">
        <v>17</v>
      </c>
      <c r="Q5" s="61">
        <f>'Utkání-výsledky'!F29</f>
        <v>0</v>
      </c>
      <c r="R5" s="62">
        <f>'Utkání-výsledky'!F33</f>
        <v>3</v>
      </c>
      <c r="S5" s="60" t="s">
        <v>17</v>
      </c>
      <c r="T5" s="61">
        <f>'Utkání-výsledky'!H33</f>
        <v>0</v>
      </c>
      <c r="U5" s="62">
        <f>'Utkání-výsledky'!H40</f>
        <v>1</v>
      </c>
      <c r="V5" s="60" t="s">
        <v>17</v>
      </c>
      <c r="W5" s="61">
        <f>'Utkání-výsledky'!F40</f>
        <v>2</v>
      </c>
      <c r="X5" s="62">
        <f>'Utkání-výsledky'!F7</f>
        <v>3</v>
      </c>
      <c r="Y5" s="60" t="s">
        <v>17</v>
      </c>
      <c r="Z5" s="61">
        <f>'Utkání-výsledky'!H7</f>
        <v>0</v>
      </c>
      <c r="AA5" s="66">
        <f aca="true" t="shared" si="0" ref="AA5:AA19">IF(AX5&gt;0,AT5," ")</f>
        <v>13</v>
      </c>
      <c r="AB5" s="244">
        <f>IF(AX5&gt;0,AU5," ")</f>
        <v>16</v>
      </c>
      <c r="AC5" s="67" t="s">
        <v>17</v>
      </c>
      <c r="AD5" s="245">
        <f aca="true" t="shared" si="1" ref="AD5:AD19">IF(AX5&gt;0,AW5," ")</f>
        <v>5</v>
      </c>
      <c r="AE5" s="449" t="s">
        <v>61</v>
      </c>
      <c r="AT5" s="51">
        <f>SUM(F4:Z4)</f>
        <v>13</v>
      </c>
      <c r="AU5" s="52">
        <f>SUM(F5,I5,L5,O5,R5,U5,X5)</f>
        <v>16</v>
      </c>
      <c r="AV5" s="53" t="s">
        <v>17</v>
      </c>
      <c r="AW5" s="52">
        <f>SUM(H5,K5,N5,Q5,T5,W5,Z5)</f>
        <v>5</v>
      </c>
      <c r="AX5" s="52">
        <f>AU5+AW5</f>
        <v>21</v>
      </c>
    </row>
    <row r="6" spans="2:50" ht="9.75" customHeight="1">
      <c r="B6" s="161"/>
      <c r="C6" s="500">
        <f>'Utkání-výsledky'!J15</f>
        <v>1</v>
      </c>
      <c r="D6" s="483"/>
      <c r="E6" s="484"/>
      <c r="F6" s="495" t="s">
        <v>75</v>
      </c>
      <c r="G6" s="496"/>
      <c r="H6" s="497"/>
      <c r="I6" s="482">
        <f>'Utkání-výsledky'!I25</f>
        <v>2</v>
      </c>
      <c r="J6" s="483"/>
      <c r="K6" s="484"/>
      <c r="L6" s="482">
        <f>'Utkání-výsledky'!J28</f>
        <v>2</v>
      </c>
      <c r="M6" s="483"/>
      <c r="N6" s="484"/>
      <c r="O6" s="482">
        <f>'Utkání-výsledky'!I34</f>
        <v>2</v>
      </c>
      <c r="P6" s="483"/>
      <c r="Q6" s="484"/>
      <c r="R6" s="482">
        <f>'Utkání-výsledky'!J39</f>
        <v>2</v>
      </c>
      <c r="S6" s="483"/>
      <c r="T6" s="484"/>
      <c r="U6" s="482">
        <f>'Utkání-výsledky'!I8</f>
        <v>2</v>
      </c>
      <c r="V6" s="483"/>
      <c r="W6" s="484"/>
      <c r="X6" s="482">
        <f>'Utkání-výsledky'!I17</f>
        <v>2</v>
      </c>
      <c r="Y6" s="483"/>
      <c r="Z6" s="485"/>
      <c r="AA6" s="54" t="str">
        <f t="shared" si="0"/>
        <v> </v>
      </c>
      <c r="AB6" s="246" t="str">
        <f>IF(AX6&gt;0,AT6," ")</f>
        <v> </v>
      </c>
      <c r="AC6" s="55" t="s">
        <v>17</v>
      </c>
      <c r="AD6" s="247" t="str">
        <f t="shared" si="1"/>
        <v> </v>
      </c>
      <c r="AE6" s="312"/>
      <c r="AT6" s="56"/>
      <c r="AU6" s="57"/>
      <c r="AV6" s="58"/>
      <c r="AW6" s="58"/>
      <c r="AX6" s="57"/>
    </row>
    <row r="7" spans="2:50" ht="30" customHeight="1" thickBot="1">
      <c r="B7" s="162" t="str">
        <f>'Utkání-výsledky'!N5</f>
        <v>Hrabůvka</v>
      </c>
      <c r="C7" s="59">
        <f>H5</f>
        <v>1</v>
      </c>
      <c r="D7" s="60" t="s">
        <v>17</v>
      </c>
      <c r="E7" s="61">
        <f>F5</f>
        <v>2</v>
      </c>
      <c r="F7" s="498"/>
      <c r="G7" s="499" t="s">
        <v>34</v>
      </c>
      <c r="H7" s="503"/>
      <c r="I7" s="352">
        <f>'Utkání-výsledky'!F25</f>
        <v>2</v>
      </c>
      <c r="J7" s="353" t="s">
        <v>17</v>
      </c>
      <c r="K7" s="354">
        <f>'Utkání-výsledky'!H25</f>
        <v>1</v>
      </c>
      <c r="L7" s="62">
        <f>'Utkání-výsledky'!H28</f>
        <v>3</v>
      </c>
      <c r="M7" s="60" t="s">
        <v>17</v>
      </c>
      <c r="N7" s="61">
        <f>'Utkání-výsledky'!F28</f>
        <v>0</v>
      </c>
      <c r="O7" s="62">
        <f>'Utkání-výsledky'!F34</f>
        <v>2</v>
      </c>
      <c r="P7" s="60" t="s">
        <v>17</v>
      </c>
      <c r="Q7" s="61">
        <f>'Utkání-výsledky'!H34</f>
        <v>1</v>
      </c>
      <c r="R7" s="62">
        <f>'Utkání-výsledky'!H39</f>
        <v>2</v>
      </c>
      <c r="S7" s="60" t="s">
        <v>17</v>
      </c>
      <c r="T7" s="61">
        <f>'Utkání-výsledky'!F39</f>
        <v>1</v>
      </c>
      <c r="U7" s="62">
        <f>'Utkání-výsledky'!F8</f>
        <v>2</v>
      </c>
      <c r="V7" s="60" t="s">
        <v>17</v>
      </c>
      <c r="W7" s="61">
        <f>'Utkání-výsledky'!H8</f>
        <v>1</v>
      </c>
      <c r="X7" s="358">
        <f>'Utkání-výsledky'!F17</f>
        <v>2</v>
      </c>
      <c r="Y7" s="353" t="s">
        <v>17</v>
      </c>
      <c r="Z7" s="354">
        <f>'Utkání-výsledky'!H17</f>
        <v>1</v>
      </c>
      <c r="AA7" s="66">
        <f t="shared" si="0"/>
        <v>13</v>
      </c>
      <c r="AB7" s="244">
        <f>IF(AX7&gt;0,AU7," ")</f>
        <v>14</v>
      </c>
      <c r="AC7" s="67" t="s">
        <v>17</v>
      </c>
      <c r="AD7" s="245">
        <f t="shared" si="1"/>
        <v>7</v>
      </c>
      <c r="AE7" s="450" t="s">
        <v>61</v>
      </c>
      <c r="AS7" s="337"/>
      <c r="AT7" s="51">
        <f>SUM(C6:C6)+SUM(I6:Z6)</f>
        <v>13</v>
      </c>
      <c r="AU7" s="52">
        <f>SUM(C7,I7,L7,O7,R7,U7,X7)</f>
        <v>14</v>
      </c>
      <c r="AV7" s="53" t="s">
        <v>17</v>
      </c>
      <c r="AW7" s="52">
        <f>SUM(E7,K7,N7,Q7,T7,W7,Z7)</f>
        <v>7</v>
      </c>
      <c r="AX7" s="52">
        <f>AU7+AW7</f>
        <v>21</v>
      </c>
    </row>
    <row r="8" spans="2:50" ht="9.75" customHeight="1">
      <c r="B8" s="310"/>
      <c r="C8" s="500">
        <f>'Utkání-výsledky'!I18</f>
        <v>1</v>
      </c>
      <c r="D8" s="483"/>
      <c r="E8" s="484"/>
      <c r="F8" s="501">
        <f>'Utkání-výsledky'!J25</f>
        <v>1</v>
      </c>
      <c r="G8" s="501"/>
      <c r="H8" s="502"/>
      <c r="I8" s="495" t="s">
        <v>76</v>
      </c>
      <c r="J8" s="496"/>
      <c r="K8" s="497"/>
      <c r="L8" s="482">
        <f>'Utkání-výsledky'!I35</f>
        <v>2</v>
      </c>
      <c r="M8" s="483"/>
      <c r="N8" s="484"/>
      <c r="O8" s="482">
        <f>'Utkání-výsledky'!J38</f>
        <v>2</v>
      </c>
      <c r="P8" s="483"/>
      <c r="Q8" s="484"/>
      <c r="R8" s="482">
        <f>'Utkání-výsledky'!I9</f>
        <v>1</v>
      </c>
      <c r="S8" s="483"/>
      <c r="T8" s="484"/>
      <c r="U8" s="482">
        <f>'Utkání-výsledky'!J14</f>
        <v>1</v>
      </c>
      <c r="V8" s="483"/>
      <c r="W8" s="484"/>
      <c r="X8" s="504">
        <f>'Utkání-výsledky'!I27</f>
        <v>2</v>
      </c>
      <c r="Y8" s="505"/>
      <c r="Z8" s="506"/>
      <c r="AA8" s="54" t="str">
        <f t="shared" si="0"/>
        <v> </v>
      </c>
      <c r="AB8" s="246" t="str">
        <f>IF(AX8&gt;0,AT8," ")</f>
        <v> </v>
      </c>
      <c r="AC8" s="55" t="s">
        <v>17</v>
      </c>
      <c r="AD8" s="247" t="str">
        <f t="shared" si="1"/>
        <v> </v>
      </c>
      <c r="AE8" s="312"/>
      <c r="AS8" s="337"/>
      <c r="AT8" s="56"/>
      <c r="AU8" s="57"/>
      <c r="AV8" s="58"/>
      <c r="AW8" s="58"/>
      <c r="AX8" s="57"/>
    </row>
    <row r="9" spans="2:50" ht="30" customHeight="1" thickBot="1">
      <c r="B9" s="162" t="str">
        <f>'Utkání-výsledky'!N6</f>
        <v>Nová Bělá</v>
      </c>
      <c r="C9" s="59">
        <f>K5</f>
        <v>1</v>
      </c>
      <c r="D9" s="60" t="s">
        <v>17</v>
      </c>
      <c r="E9" s="61">
        <f>I5</f>
        <v>2</v>
      </c>
      <c r="F9" s="355">
        <f>K7</f>
        <v>1</v>
      </c>
      <c r="G9" s="356" t="s">
        <v>17</v>
      </c>
      <c r="H9" s="357">
        <f>I7</f>
        <v>2</v>
      </c>
      <c r="I9" s="498"/>
      <c r="J9" s="499" t="s">
        <v>35</v>
      </c>
      <c r="K9" s="503"/>
      <c r="L9" s="59">
        <f>'Utkání-výsledky'!F35</f>
        <v>2</v>
      </c>
      <c r="M9" s="60" t="s">
        <v>17</v>
      </c>
      <c r="N9" s="61">
        <f>'Utkání-výsledky'!H35</f>
        <v>1</v>
      </c>
      <c r="O9" s="62">
        <f>'Utkání-výsledky'!H38</f>
        <v>2</v>
      </c>
      <c r="P9" s="60" t="s">
        <v>17</v>
      </c>
      <c r="Q9" s="61">
        <f>'Utkání-výsledky'!F38</f>
        <v>1</v>
      </c>
      <c r="R9" s="62">
        <f>'Utkání-výsledky'!F9</f>
        <v>1</v>
      </c>
      <c r="S9" s="60" t="s">
        <v>17</v>
      </c>
      <c r="T9" s="61">
        <f>'Utkání-výsledky'!H9</f>
        <v>2</v>
      </c>
      <c r="U9" s="62">
        <f>'Utkání-výsledky'!H14</f>
        <v>0</v>
      </c>
      <c r="V9" s="60" t="s">
        <v>17</v>
      </c>
      <c r="W9" s="61">
        <f>'Utkání-výsledky'!F14</f>
        <v>3</v>
      </c>
      <c r="X9" s="358">
        <f>'Utkání-výsledky'!F27</f>
        <v>2</v>
      </c>
      <c r="Y9" s="353" t="s">
        <v>17</v>
      </c>
      <c r="Z9" s="354">
        <f>'Utkání-výsledky'!H27</f>
        <v>0</v>
      </c>
      <c r="AA9" s="66">
        <f t="shared" si="0"/>
        <v>10</v>
      </c>
      <c r="AB9" s="244">
        <f>IF(AX9&gt;0,AU9," ")</f>
        <v>9</v>
      </c>
      <c r="AC9" s="67" t="s">
        <v>17</v>
      </c>
      <c r="AD9" s="245">
        <f t="shared" si="1"/>
        <v>11</v>
      </c>
      <c r="AE9" s="311" t="s">
        <v>92</v>
      </c>
      <c r="AS9" s="337"/>
      <c r="AT9" s="51">
        <f>SUM(C8:F8)+SUM(L8:Z8)</f>
        <v>10</v>
      </c>
      <c r="AU9" s="52">
        <f>SUM(F9,C9,L9,O9,R9,U9,X9)</f>
        <v>9</v>
      </c>
      <c r="AV9" s="53" t="s">
        <v>17</v>
      </c>
      <c r="AW9" s="52">
        <f>SUM(H9,E9,N9,Q9,T9,W9,Z9)</f>
        <v>11</v>
      </c>
      <c r="AX9" s="52">
        <f>AU9+AW9</f>
        <v>20</v>
      </c>
    </row>
    <row r="10" spans="2:50" ht="9.75" customHeight="1">
      <c r="B10" s="310"/>
      <c r="C10" s="500">
        <f>'Utkání-výsledky'!J24</f>
        <v>1</v>
      </c>
      <c r="D10" s="483"/>
      <c r="E10" s="484"/>
      <c r="F10" s="501">
        <f>'Utkání-výsledky'!I28</f>
        <v>1</v>
      </c>
      <c r="G10" s="501"/>
      <c r="H10" s="501"/>
      <c r="I10" s="501">
        <f>'Utkání-výsledky'!J35</f>
        <v>1</v>
      </c>
      <c r="J10" s="501"/>
      <c r="K10" s="502"/>
      <c r="L10" s="495" t="s">
        <v>36</v>
      </c>
      <c r="M10" s="496"/>
      <c r="N10" s="497"/>
      <c r="O10" s="482">
        <f>'Utkání-výsledky'!I10</f>
        <v>1</v>
      </c>
      <c r="P10" s="483"/>
      <c r="Q10" s="484"/>
      <c r="R10" s="482">
        <f>'Utkání-výsledky'!J13</f>
        <v>1</v>
      </c>
      <c r="S10" s="483"/>
      <c r="T10" s="484"/>
      <c r="U10" s="482">
        <f>'Utkání-výsledky'!I19</f>
        <v>1</v>
      </c>
      <c r="V10" s="483"/>
      <c r="W10" s="484"/>
      <c r="X10" s="482">
        <f>'Utkání-výsledky'!I37</f>
        <v>1</v>
      </c>
      <c r="Y10" s="483"/>
      <c r="Z10" s="485"/>
      <c r="AA10" s="54" t="str">
        <f t="shared" si="0"/>
        <v> </v>
      </c>
      <c r="AB10" s="246" t="str">
        <f>IF(AX10&gt;0,AT10," ")</f>
        <v> </v>
      </c>
      <c r="AC10" s="55" t="s">
        <v>17</v>
      </c>
      <c r="AD10" s="247" t="str">
        <f t="shared" si="1"/>
        <v> </v>
      </c>
      <c r="AE10" s="312"/>
      <c r="AS10" s="337"/>
      <c r="AT10" s="56"/>
      <c r="AU10" s="57"/>
      <c r="AV10" s="58"/>
      <c r="AW10" s="58"/>
      <c r="AX10" s="57"/>
    </row>
    <row r="11" spans="2:50" ht="30" customHeight="1" thickBot="1">
      <c r="B11" s="162" t="str">
        <f>'Utkání-výsledky'!N7</f>
        <v>Výškovice  B</v>
      </c>
      <c r="C11" s="59">
        <f>N5</f>
        <v>1</v>
      </c>
      <c r="D11" s="60" t="s">
        <v>17</v>
      </c>
      <c r="E11" s="61">
        <f>L5</f>
        <v>2</v>
      </c>
      <c r="F11" s="62">
        <f>N7</f>
        <v>0</v>
      </c>
      <c r="G11" s="60" t="s">
        <v>17</v>
      </c>
      <c r="H11" s="61">
        <f>L7</f>
        <v>3</v>
      </c>
      <c r="I11" s="65">
        <f>N9</f>
        <v>1</v>
      </c>
      <c r="J11" s="63" t="s">
        <v>17</v>
      </c>
      <c r="K11" s="64">
        <f>L9</f>
        <v>2</v>
      </c>
      <c r="L11" s="498"/>
      <c r="M11" s="499" t="s">
        <v>36</v>
      </c>
      <c r="N11" s="503"/>
      <c r="O11" s="59">
        <f>'Utkání-výsledky'!F10</f>
        <v>1</v>
      </c>
      <c r="P11" s="60" t="s">
        <v>17</v>
      </c>
      <c r="Q11" s="61">
        <f>'Utkání-výsledky'!H10</f>
        <v>2</v>
      </c>
      <c r="R11" s="62">
        <f>'Utkání-výsledky'!H13</f>
        <v>0</v>
      </c>
      <c r="S11" s="60" t="s">
        <v>17</v>
      </c>
      <c r="T11" s="61">
        <f>'Utkání-výsledky'!F13</f>
        <v>2</v>
      </c>
      <c r="U11" s="62">
        <f>'Utkání-výsledky'!F19</f>
        <v>0</v>
      </c>
      <c r="V11" s="60" t="s">
        <v>17</v>
      </c>
      <c r="W11" s="61">
        <f>'Utkání-výsledky'!H19</f>
        <v>3</v>
      </c>
      <c r="X11" s="62">
        <f>'Utkání-výsledky'!F37</f>
        <v>1</v>
      </c>
      <c r="Y11" s="60" t="s">
        <v>17</v>
      </c>
      <c r="Z11" s="61">
        <f>'Utkání-výsledky'!H37</f>
        <v>2</v>
      </c>
      <c r="AA11" s="66">
        <f t="shared" si="0"/>
        <v>7</v>
      </c>
      <c r="AB11" s="244">
        <f>IF(AX11&gt;0,AU11," ")</f>
        <v>4</v>
      </c>
      <c r="AC11" s="67" t="s">
        <v>17</v>
      </c>
      <c r="AD11" s="245">
        <f t="shared" si="1"/>
        <v>16</v>
      </c>
      <c r="AE11" s="311" t="s">
        <v>90</v>
      </c>
      <c r="AS11" s="337"/>
      <c r="AT11" s="51">
        <f>SUM(C10:I10)+SUM(O10:Z10)</f>
        <v>7</v>
      </c>
      <c r="AU11" s="52">
        <f>SUM(F11,I11,C11,O11,R11,U11,X11)</f>
        <v>4</v>
      </c>
      <c r="AV11" s="53" t="s">
        <v>17</v>
      </c>
      <c r="AW11" s="52">
        <f>SUM(H11,K11,E11,Q11,T11,W11,Z11)</f>
        <v>16</v>
      </c>
      <c r="AX11" s="52">
        <f>AU11+AW11</f>
        <v>20</v>
      </c>
    </row>
    <row r="12" spans="2:50" ht="9.75" customHeight="1">
      <c r="B12" s="310"/>
      <c r="C12" s="500">
        <f>'Utkání-výsledky'!I29</f>
        <v>1</v>
      </c>
      <c r="D12" s="483"/>
      <c r="E12" s="484"/>
      <c r="F12" s="501">
        <f>'Utkání-výsledky'!J34</f>
        <v>1</v>
      </c>
      <c r="G12" s="501"/>
      <c r="H12" s="501"/>
      <c r="I12" s="501">
        <f>'Utkání-výsledky'!I38</f>
        <v>1</v>
      </c>
      <c r="J12" s="501"/>
      <c r="K12" s="501"/>
      <c r="L12" s="501">
        <f>'Utkání-výsledky'!J10</f>
        <v>2</v>
      </c>
      <c r="M12" s="501"/>
      <c r="N12" s="502"/>
      <c r="O12" s="495">
        <v>2</v>
      </c>
      <c r="P12" s="496"/>
      <c r="Q12" s="497"/>
      <c r="R12" s="482">
        <f>'Utkání-výsledky'!I20</f>
        <v>1</v>
      </c>
      <c r="S12" s="483"/>
      <c r="T12" s="484"/>
      <c r="U12" s="482">
        <f>'Utkání-výsledky'!J23</f>
        <v>1</v>
      </c>
      <c r="V12" s="483"/>
      <c r="W12" s="484"/>
      <c r="X12" s="482">
        <f>'Utkání-výsledky'!J12</f>
        <v>2</v>
      </c>
      <c r="Y12" s="483"/>
      <c r="Z12" s="485"/>
      <c r="AA12" s="54" t="str">
        <f t="shared" si="0"/>
        <v> </v>
      </c>
      <c r="AB12" s="246" t="str">
        <f>IF(AX12&gt;0,AT12," ")</f>
        <v> </v>
      </c>
      <c r="AC12" s="55" t="s">
        <v>17</v>
      </c>
      <c r="AD12" s="247" t="str">
        <f t="shared" si="1"/>
        <v> </v>
      </c>
      <c r="AE12" s="312"/>
      <c r="AS12" s="337"/>
      <c r="AT12" s="56"/>
      <c r="AU12" s="57"/>
      <c r="AV12" s="58"/>
      <c r="AW12" s="58"/>
      <c r="AX12" s="57"/>
    </row>
    <row r="13" spans="2:50" ht="30" customHeight="1" thickBot="1">
      <c r="B13" s="162" t="str">
        <f>'Utkání-výsledky'!N8</f>
        <v>Vratimov</v>
      </c>
      <c r="C13" s="59">
        <f>Q5</f>
        <v>0</v>
      </c>
      <c r="D13" s="60" t="s">
        <v>17</v>
      </c>
      <c r="E13" s="61">
        <f>O5</f>
        <v>3</v>
      </c>
      <c r="F13" s="62">
        <f>Q7</f>
        <v>1</v>
      </c>
      <c r="G13" s="60" t="s">
        <v>17</v>
      </c>
      <c r="H13" s="61">
        <f>O7</f>
        <v>2</v>
      </c>
      <c r="I13" s="62">
        <f>Q9</f>
        <v>1</v>
      </c>
      <c r="J13" s="60" t="s">
        <v>17</v>
      </c>
      <c r="K13" s="61">
        <f>O9</f>
        <v>2</v>
      </c>
      <c r="L13" s="65">
        <f>Q11</f>
        <v>2</v>
      </c>
      <c r="M13" s="63" t="s">
        <v>17</v>
      </c>
      <c r="N13" s="64">
        <f>O11</f>
        <v>1</v>
      </c>
      <c r="O13" s="498"/>
      <c r="P13" s="499">
        <v>2</v>
      </c>
      <c r="Q13" s="503"/>
      <c r="R13" s="59">
        <f>'Utkání-výsledky'!F20</f>
        <v>1</v>
      </c>
      <c r="S13" s="60" t="s">
        <v>17</v>
      </c>
      <c r="T13" s="61">
        <f>'Utkání-výsledky'!H20</f>
        <v>2</v>
      </c>
      <c r="U13" s="62">
        <f>'Utkání-výsledky'!H23</f>
        <v>0</v>
      </c>
      <c r="V13" s="60" t="s">
        <v>17</v>
      </c>
      <c r="W13" s="61">
        <f>'Utkání-výsledky'!F23</f>
        <v>3</v>
      </c>
      <c r="X13" s="62">
        <f>'Utkání-výsledky'!H12</f>
        <v>2</v>
      </c>
      <c r="Y13" s="60" t="s">
        <v>17</v>
      </c>
      <c r="Z13" s="61">
        <f>'Utkání-výsledky'!F12</f>
        <v>1</v>
      </c>
      <c r="AA13" s="66">
        <f t="shared" si="0"/>
        <v>9</v>
      </c>
      <c r="AB13" s="244">
        <f>IF(AX13&gt;0,AU13," ")</f>
        <v>7</v>
      </c>
      <c r="AC13" s="67" t="s">
        <v>17</v>
      </c>
      <c r="AD13" s="245">
        <f t="shared" si="1"/>
        <v>14</v>
      </c>
      <c r="AE13" s="311" t="s">
        <v>93</v>
      </c>
      <c r="AS13" s="337"/>
      <c r="AT13" s="51">
        <f>SUM(C12:L12)+SUM(R12:Z12)</f>
        <v>9</v>
      </c>
      <c r="AU13" s="52">
        <f>SUM(F13,I13,L13,C13,R13,U13,X13)</f>
        <v>7</v>
      </c>
      <c r="AV13" s="53" t="s">
        <v>17</v>
      </c>
      <c r="AW13" s="52">
        <f>SUM(H13,K13,N13,E13,T13,W13,Z13)</f>
        <v>14</v>
      </c>
      <c r="AX13" s="52">
        <f>AU13+AW13</f>
        <v>21</v>
      </c>
    </row>
    <row r="14" spans="2:50" ht="9.75" customHeight="1">
      <c r="B14" s="310"/>
      <c r="C14" s="500">
        <f>'Utkání-výsledky'!J33</f>
        <v>1</v>
      </c>
      <c r="D14" s="483"/>
      <c r="E14" s="484"/>
      <c r="F14" s="501">
        <f>'Utkání-výsledky'!I39</f>
        <v>1</v>
      </c>
      <c r="G14" s="501"/>
      <c r="H14" s="501"/>
      <c r="I14" s="501">
        <f>'Utkání-výsledky'!J9</f>
        <v>2</v>
      </c>
      <c r="J14" s="501"/>
      <c r="K14" s="501"/>
      <c r="L14" s="501">
        <f>'Utkání-výsledky'!I13</f>
        <v>2</v>
      </c>
      <c r="M14" s="501"/>
      <c r="N14" s="501"/>
      <c r="O14" s="501">
        <f>'Utkání-výsledky'!J20</f>
        <v>2</v>
      </c>
      <c r="P14" s="501"/>
      <c r="Q14" s="502"/>
      <c r="R14" s="495">
        <v>0</v>
      </c>
      <c r="S14" s="496"/>
      <c r="T14" s="497"/>
      <c r="U14" s="482">
        <f>'Utkání-výsledky'!I30</f>
        <v>1</v>
      </c>
      <c r="V14" s="483"/>
      <c r="W14" s="484"/>
      <c r="X14" s="482">
        <f>'Utkání-výsledky'!J22</f>
        <v>1</v>
      </c>
      <c r="Y14" s="483"/>
      <c r="Z14" s="485"/>
      <c r="AA14" s="54" t="str">
        <f t="shared" si="0"/>
        <v> </v>
      </c>
      <c r="AB14" s="246" t="str">
        <f>IF(AX14&gt;0,AT14," ")</f>
        <v> </v>
      </c>
      <c r="AC14" s="55" t="s">
        <v>17</v>
      </c>
      <c r="AD14" s="247" t="str">
        <f t="shared" si="1"/>
        <v> </v>
      </c>
      <c r="AE14" s="312"/>
      <c r="AS14" s="337"/>
      <c r="AT14" s="56"/>
      <c r="AU14" s="57"/>
      <c r="AV14" s="58"/>
      <c r="AW14" s="58"/>
      <c r="AX14" s="57"/>
    </row>
    <row r="15" spans="2:50" ht="30" customHeight="1" thickBot="1">
      <c r="B15" s="162" t="str">
        <f>'Utkání-výsledky'!N9</f>
        <v>Výškovice  A</v>
      </c>
      <c r="C15" s="59">
        <f>T5</f>
        <v>0</v>
      </c>
      <c r="D15" s="60" t="s">
        <v>17</v>
      </c>
      <c r="E15" s="61">
        <f>R5</f>
        <v>3</v>
      </c>
      <c r="F15" s="62">
        <f>T7</f>
        <v>1</v>
      </c>
      <c r="G15" s="60" t="s">
        <v>17</v>
      </c>
      <c r="H15" s="61">
        <f>R7</f>
        <v>2</v>
      </c>
      <c r="I15" s="62">
        <f>T9</f>
        <v>2</v>
      </c>
      <c r="J15" s="60" t="s">
        <v>17</v>
      </c>
      <c r="K15" s="61">
        <f>R9</f>
        <v>1</v>
      </c>
      <c r="L15" s="62">
        <f>T11</f>
        <v>2</v>
      </c>
      <c r="M15" s="60" t="s">
        <v>17</v>
      </c>
      <c r="N15" s="61">
        <f>R11</f>
        <v>0</v>
      </c>
      <c r="O15" s="65">
        <f>T13</f>
        <v>2</v>
      </c>
      <c r="P15" s="63" t="s">
        <v>17</v>
      </c>
      <c r="Q15" s="64">
        <f>R13</f>
        <v>1</v>
      </c>
      <c r="R15" s="498"/>
      <c r="S15" s="499">
        <v>0</v>
      </c>
      <c r="T15" s="503"/>
      <c r="U15" s="59">
        <f>'Utkání-výsledky'!F30</f>
        <v>0</v>
      </c>
      <c r="V15" s="60" t="s">
        <v>17</v>
      </c>
      <c r="W15" s="61">
        <f>'Utkání-výsledky'!H30</f>
        <v>3</v>
      </c>
      <c r="X15" s="62">
        <f>'Utkání-výsledky'!H22</f>
        <v>1</v>
      </c>
      <c r="Y15" s="60" t="s">
        <v>17</v>
      </c>
      <c r="Z15" s="61">
        <f>'Utkání-výsledky'!F22</f>
        <v>2</v>
      </c>
      <c r="AA15" s="66">
        <f t="shared" si="0"/>
        <v>10</v>
      </c>
      <c r="AB15" s="244">
        <f>IF(AX15&gt;0,AU15," ")</f>
        <v>8</v>
      </c>
      <c r="AC15" s="316" t="s">
        <v>17</v>
      </c>
      <c r="AD15" s="245">
        <f t="shared" si="1"/>
        <v>12</v>
      </c>
      <c r="AE15" s="351" t="s">
        <v>130</v>
      </c>
      <c r="AS15" s="337"/>
      <c r="AT15" s="51">
        <f>SUM(C14:O14)+SUM(U14:Z14)</f>
        <v>10</v>
      </c>
      <c r="AU15" s="52">
        <f>SUM(F15,I15,L15,O15,C15,U15,X15)</f>
        <v>8</v>
      </c>
      <c r="AV15" s="53" t="s">
        <v>17</v>
      </c>
      <c r="AW15" s="52">
        <f>SUM(H15,K15,N15,Q15,E15,W15,Z15)</f>
        <v>12</v>
      </c>
      <c r="AX15" s="52">
        <f>AU15+AW15</f>
        <v>20</v>
      </c>
    </row>
    <row r="16" spans="2:50" ht="9.75" customHeight="1">
      <c r="B16" s="310"/>
      <c r="C16" s="500">
        <f>'Utkání-výsledky'!I40</f>
        <v>2</v>
      </c>
      <c r="D16" s="483"/>
      <c r="E16" s="484"/>
      <c r="F16" s="501">
        <f>'Utkání-výsledky'!J8</f>
        <v>1</v>
      </c>
      <c r="G16" s="501"/>
      <c r="H16" s="501"/>
      <c r="I16" s="501">
        <f>'Utkání-výsledky'!I14</f>
        <v>2</v>
      </c>
      <c r="J16" s="501"/>
      <c r="K16" s="501"/>
      <c r="L16" s="501">
        <f>'Utkání-výsledky'!J19</f>
        <v>2</v>
      </c>
      <c r="M16" s="501"/>
      <c r="N16" s="501"/>
      <c r="O16" s="501">
        <f>'Utkání-výsledky'!I23</f>
        <v>2</v>
      </c>
      <c r="P16" s="501"/>
      <c r="Q16" s="501"/>
      <c r="R16" s="501">
        <f>'Utkání-výsledky'!J30</f>
        <v>2</v>
      </c>
      <c r="S16" s="501"/>
      <c r="T16" s="502"/>
      <c r="U16" s="495">
        <v>1</v>
      </c>
      <c r="V16" s="496"/>
      <c r="W16" s="497"/>
      <c r="X16" s="482">
        <f>'Utkání-výsledky'!J32</f>
        <v>2</v>
      </c>
      <c r="Y16" s="483"/>
      <c r="Z16" s="485"/>
      <c r="AA16" s="54" t="str">
        <f t="shared" si="0"/>
        <v> </v>
      </c>
      <c r="AB16" s="246" t="str">
        <f>IF(AX16&gt;0,AT16," ")</f>
        <v> </v>
      </c>
      <c r="AC16" s="55" t="s">
        <v>17</v>
      </c>
      <c r="AD16" s="247" t="str">
        <f t="shared" si="1"/>
        <v> </v>
      </c>
      <c r="AE16" s="359"/>
      <c r="AS16" s="337"/>
      <c r="AT16" s="56"/>
      <c r="AU16" s="57"/>
      <c r="AV16" s="58"/>
      <c r="AW16" s="58"/>
      <c r="AX16" s="57"/>
    </row>
    <row r="17" spans="2:50" ht="30" customHeight="1" thickBot="1">
      <c r="B17" s="162" t="str">
        <f>'Utkání-výsledky'!N10</f>
        <v>Stará Bělá  A</v>
      </c>
      <c r="C17" s="59">
        <f>W5</f>
        <v>2</v>
      </c>
      <c r="D17" s="60" t="s">
        <v>17</v>
      </c>
      <c r="E17" s="61">
        <f>U5</f>
        <v>1</v>
      </c>
      <c r="F17" s="62">
        <f>W7</f>
        <v>1</v>
      </c>
      <c r="G17" s="60" t="s">
        <v>17</v>
      </c>
      <c r="H17" s="61">
        <f>U7</f>
        <v>2</v>
      </c>
      <c r="I17" s="62">
        <f>W9</f>
        <v>3</v>
      </c>
      <c r="J17" s="60" t="s">
        <v>17</v>
      </c>
      <c r="K17" s="61">
        <f>U9</f>
        <v>0</v>
      </c>
      <c r="L17" s="62">
        <f>W11</f>
        <v>3</v>
      </c>
      <c r="M17" s="60" t="s">
        <v>17</v>
      </c>
      <c r="N17" s="61">
        <f>U11</f>
        <v>0</v>
      </c>
      <c r="O17" s="62">
        <f>W13</f>
        <v>3</v>
      </c>
      <c r="P17" s="60" t="s">
        <v>17</v>
      </c>
      <c r="Q17" s="61">
        <f>U13</f>
        <v>0</v>
      </c>
      <c r="R17" s="65">
        <f>W15</f>
        <v>3</v>
      </c>
      <c r="S17" s="63" t="s">
        <v>17</v>
      </c>
      <c r="T17" s="64">
        <f>U15</f>
        <v>0</v>
      </c>
      <c r="U17" s="498"/>
      <c r="V17" s="499">
        <v>0</v>
      </c>
      <c r="W17" s="503"/>
      <c r="X17" s="59">
        <f>'Utkání-výsledky'!H32</f>
        <v>3</v>
      </c>
      <c r="Y17" s="60" t="s">
        <v>17</v>
      </c>
      <c r="Z17" s="61">
        <f>'Utkání-výsledky'!F32</f>
        <v>0</v>
      </c>
      <c r="AA17" s="66">
        <f t="shared" si="0"/>
        <v>13</v>
      </c>
      <c r="AB17" s="244">
        <f>IF(AX17&gt;0,AU17," ")</f>
        <v>18</v>
      </c>
      <c r="AC17" s="67" t="s">
        <v>17</v>
      </c>
      <c r="AD17" s="245">
        <f t="shared" si="1"/>
        <v>3</v>
      </c>
      <c r="AE17" s="449" t="s">
        <v>60</v>
      </c>
      <c r="AS17" s="337"/>
      <c r="AT17" s="51">
        <f>SUM(C16:R16)+SUM(X16:Z16)</f>
        <v>13</v>
      </c>
      <c r="AU17" s="52">
        <f>SUM(F17,I17,L17,O17,R17,C17,X17)</f>
        <v>18</v>
      </c>
      <c r="AV17" s="53" t="s">
        <v>17</v>
      </c>
      <c r="AW17" s="52">
        <f>SUM(H17,K17,N17,Q17,T17,E17,Z17)</f>
        <v>3</v>
      </c>
      <c r="AX17" s="52">
        <f>AU17+AW17</f>
        <v>21</v>
      </c>
    </row>
    <row r="18" spans="2:50" ht="9.75" customHeight="1">
      <c r="B18" s="310"/>
      <c r="C18" s="500">
        <f>'Utkání-výsledky'!J7</f>
        <v>1</v>
      </c>
      <c r="D18" s="483"/>
      <c r="E18" s="484"/>
      <c r="F18" s="501">
        <f>'Utkání-výsledky'!J17</f>
        <v>1</v>
      </c>
      <c r="G18" s="501"/>
      <c r="H18" s="501"/>
      <c r="I18" s="501">
        <f>'Utkání-výsledky'!J27</f>
        <v>1</v>
      </c>
      <c r="J18" s="501"/>
      <c r="K18" s="501"/>
      <c r="L18" s="501">
        <f>'Utkání-výsledky'!J37</f>
        <v>2</v>
      </c>
      <c r="M18" s="501"/>
      <c r="N18" s="501"/>
      <c r="O18" s="482">
        <f>'Utkání-výsledky'!I12</f>
        <v>1</v>
      </c>
      <c r="P18" s="483"/>
      <c r="Q18" s="484"/>
      <c r="R18" s="501">
        <f>'Utkání-výsledky'!I22</f>
        <v>2</v>
      </c>
      <c r="S18" s="501"/>
      <c r="T18" s="501"/>
      <c r="U18" s="501">
        <f>'Utkání-výsledky'!I32</f>
        <v>1</v>
      </c>
      <c r="V18" s="501"/>
      <c r="W18" s="502"/>
      <c r="X18" s="495">
        <v>4</v>
      </c>
      <c r="Y18" s="496"/>
      <c r="Z18" s="497"/>
      <c r="AA18" s="54" t="str">
        <f t="shared" si="0"/>
        <v> </v>
      </c>
      <c r="AB18" s="246" t="str">
        <f>IF(AX18&gt;0,AT18," ")</f>
        <v> </v>
      </c>
      <c r="AC18" s="55" t="s">
        <v>17</v>
      </c>
      <c r="AD18" s="247" t="str">
        <f t="shared" si="1"/>
        <v> </v>
      </c>
      <c r="AE18" s="359"/>
      <c r="AS18" s="337"/>
      <c r="AT18" s="56"/>
      <c r="AU18" s="57"/>
      <c r="AV18" s="58"/>
      <c r="AW18" s="58"/>
      <c r="AX18" s="57"/>
    </row>
    <row r="19" spans="2:50" ht="30" customHeight="1" thickBot="1">
      <c r="B19" s="162" t="str">
        <f>'Utkání-výsledky'!N11</f>
        <v>Výškovice  C</v>
      </c>
      <c r="C19" s="59">
        <f>Z5</f>
        <v>0</v>
      </c>
      <c r="D19" s="60" t="s">
        <v>17</v>
      </c>
      <c r="E19" s="61">
        <f>X5</f>
        <v>3</v>
      </c>
      <c r="F19" s="358">
        <f>Z7</f>
        <v>1</v>
      </c>
      <c r="G19" s="353" t="s">
        <v>17</v>
      </c>
      <c r="H19" s="354">
        <f>X7</f>
        <v>2</v>
      </c>
      <c r="I19" s="358">
        <f>Z9</f>
        <v>0</v>
      </c>
      <c r="J19" s="353" t="s">
        <v>17</v>
      </c>
      <c r="K19" s="354">
        <f>X9</f>
        <v>2</v>
      </c>
      <c r="L19" s="62">
        <f>Z11</f>
        <v>2</v>
      </c>
      <c r="M19" s="60" t="s">
        <v>17</v>
      </c>
      <c r="N19" s="61">
        <f>X11</f>
        <v>1</v>
      </c>
      <c r="O19" s="65">
        <f>Z13</f>
        <v>1</v>
      </c>
      <c r="P19" s="63" t="s">
        <v>17</v>
      </c>
      <c r="Q19" s="64">
        <f>X13</f>
        <v>2</v>
      </c>
      <c r="R19" s="163">
        <f>Z15</f>
        <v>2</v>
      </c>
      <c r="S19" s="164" t="s">
        <v>17</v>
      </c>
      <c r="T19" s="165">
        <f>X15</f>
        <v>1</v>
      </c>
      <c r="U19" s="65">
        <f>Z17</f>
        <v>0</v>
      </c>
      <c r="V19" s="63" t="s">
        <v>17</v>
      </c>
      <c r="W19" s="64">
        <f>X17</f>
        <v>3</v>
      </c>
      <c r="X19" s="498"/>
      <c r="Y19" s="499"/>
      <c r="Z19" s="503"/>
      <c r="AA19" s="66">
        <f t="shared" si="0"/>
        <v>9</v>
      </c>
      <c r="AB19" s="248">
        <f>IF(AX19&gt;0,AU19," ")</f>
        <v>6</v>
      </c>
      <c r="AC19" s="166" t="s">
        <v>17</v>
      </c>
      <c r="AD19" s="249">
        <f t="shared" si="1"/>
        <v>14</v>
      </c>
      <c r="AE19" s="351" t="s">
        <v>91</v>
      </c>
      <c r="AS19" s="337"/>
      <c r="AT19" s="51">
        <f>SUM(C18:U18)</f>
        <v>9</v>
      </c>
      <c r="AU19" s="52">
        <f>SUM(F19,I19,L19,O19,R19,U19,C19)</f>
        <v>6</v>
      </c>
      <c r="AV19" s="53" t="s">
        <v>17</v>
      </c>
      <c r="AW19" s="52">
        <f>SUM(H19,K19,N19,Q19,T19,W19,E19)</f>
        <v>14</v>
      </c>
      <c r="AX19" s="52">
        <f>AU19+AW19</f>
        <v>20</v>
      </c>
    </row>
    <row r="21" spans="2:29" ht="23.25">
      <c r="B21" s="253" t="s">
        <v>89</v>
      </c>
      <c r="C21" s="253"/>
      <c r="D21" s="253"/>
      <c r="E21" s="253"/>
      <c r="F21" s="388" t="s">
        <v>155</v>
      </c>
      <c r="G21" s="169"/>
      <c r="H21" s="169"/>
      <c r="I21" s="169"/>
      <c r="K21" s="438" t="s">
        <v>21</v>
      </c>
      <c r="L21" s="49"/>
      <c r="M21" s="315"/>
      <c r="N21" s="315"/>
      <c r="O21" s="315"/>
      <c r="P21" s="315"/>
      <c r="Q21" s="49"/>
      <c r="R21" s="49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</row>
    <row r="22" spans="12:29" ht="18">
      <c r="L22" s="49"/>
      <c r="M22" s="315"/>
      <c r="N22" s="315"/>
      <c r="O22" s="315"/>
      <c r="P22" s="315"/>
      <c r="Q22" s="437" t="s">
        <v>208</v>
      </c>
      <c r="R22" s="49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</row>
    <row r="23" spans="12:29" ht="18">
      <c r="L23" s="49"/>
      <c r="M23" s="315"/>
      <c r="N23" s="315"/>
      <c r="O23" s="315"/>
      <c r="P23" s="315"/>
      <c r="Q23" s="437" t="s">
        <v>207</v>
      </c>
      <c r="R23" s="49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</row>
    <row r="24" spans="6:29" ht="18">
      <c r="F24" s="437"/>
      <c r="L24" s="49"/>
      <c r="M24" s="315"/>
      <c r="N24" s="315"/>
      <c r="O24" s="315"/>
      <c r="P24" s="315"/>
      <c r="Q24" s="49"/>
      <c r="R24" s="49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</row>
    <row r="25" spans="6:31" ht="18">
      <c r="F25" s="437" t="s">
        <v>202</v>
      </c>
      <c r="L25" s="349"/>
      <c r="M25" s="315"/>
      <c r="N25" s="315"/>
      <c r="O25" s="315"/>
      <c r="P25" s="349"/>
      <c r="Q25" s="49"/>
      <c r="R25" s="49"/>
      <c r="S25" s="315"/>
      <c r="T25" s="315"/>
      <c r="U25" s="315"/>
      <c r="V25" s="349"/>
      <c r="W25" s="315"/>
      <c r="X25" s="315"/>
      <c r="Y25" s="315"/>
      <c r="Z25" s="315"/>
      <c r="AA25" s="315"/>
      <c r="AB25" s="315"/>
      <c r="AC25" s="349"/>
      <c r="AE25" s="315"/>
    </row>
    <row r="26" spans="2:31" ht="18">
      <c r="B26" s="350" t="s">
        <v>201</v>
      </c>
      <c r="F26" s="350"/>
      <c r="L26" s="349"/>
      <c r="M26" s="315"/>
      <c r="N26" s="315"/>
      <c r="O26" s="349"/>
      <c r="P26" s="349"/>
      <c r="Q26" s="349"/>
      <c r="R26" s="12"/>
      <c r="S26" s="349"/>
      <c r="T26" s="349"/>
      <c r="U26" s="349"/>
      <c r="V26" s="349"/>
      <c r="W26" s="349"/>
      <c r="X26" s="315"/>
      <c r="Y26" s="315"/>
      <c r="Z26" s="315"/>
      <c r="AA26" s="315"/>
      <c r="AB26" s="315"/>
      <c r="AC26" s="349"/>
      <c r="AE26" s="315"/>
    </row>
    <row r="27" spans="2:31" ht="15">
      <c r="B27" s="408"/>
      <c r="C27" s="408"/>
      <c r="D27" s="409" t="str">
        <f>B28</f>
        <v>Brušperk</v>
      </c>
      <c r="E27" s="410"/>
      <c r="F27" s="411"/>
      <c r="G27" s="409" t="str">
        <f>B29</f>
        <v>Hrabůvka</v>
      </c>
      <c r="H27" s="410"/>
      <c r="I27" s="408"/>
      <c r="J27" s="409" t="str">
        <f>B30</f>
        <v>Stará Bělá A</v>
      </c>
      <c r="K27" s="412"/>
      <c r="L27" s="413"/>
      <c r="M27" s="414" t="s">
        <v>31</v>
      </c>
      <c r="N27" s="415"/>
      <c r="O27" s="413"/>
      <c r="P27" s="414" t="s">
        <v>194</v>
      </c>
      <c r="Q27" s="416"/>
      <c r="R27" s="436" t="s">
        <v>199</v>
      </c>
      <c r="S27" s="349"/>
      <c r="T27" s="349"/>
      <c r="U27" s="349"/>
      <c r="V27" s="349"/>
      <c r="W27" s="349"/>
      <c r="X27" s="315"/>
      <c r="Y27" s="315"/>
      <c r="Z27" s="315"/>
      <c r="AA27" s="315"/>
      <c r="AB27" s="315"/>
      <c r="AC27" s="349"/>
      <c r="AE27" s="315"/>
    </row>
    <row r="28" spans="2:31" ht="20.25">
      <c r="B28" s="417" t="s">
        <v>125</v>
      </c>
      <c r="C28" s="418"/>
      <c r="D28" s="419"/>
      <c r="E28" s="420"/>
      <c r="F28" s="421">
        <v>2</v>
      </c>
      <c r="G28" s="422" t="s">
        <v>17</v>
      </c>
      <c r="H28" s="423">
        <v>1</v>
      </c>
      <c r="I28" s="424">
        <v>1</v>
      </c>
      <c r="J28" s="422" t="s">
        <v>17</v>
      </c>
      <c r="K28" s="425">
        <v>2</v>
      </c>
      <c r="L28" s="424"/>
      <c r="M28" s="426">
        <v>3</v>
      </c>
      <c r="N28" s="427"/>
      <c r="O28" s="424">
        <v>3</v>
      </c>
      <c r="P28" s="422" t="s">
        <v>17</v>
      </c>
      <c r="Q28" s="423">
        <v>3</v>
      </c>
      <c r="R28" s="434">
        <v>0</v>
      </c>
      <c r="S28" s="349"/>
      <c r="T28" s="349"/>
      <c r="U28" s="349"/>
      <c r="V28" s="349"/>
      <c r="W28" s="349"/>
      <c r="X28" s="315"/>
      <c r="Y28" s="315"/>
      <c r="Z28" s="315"/>
      <c r="AA28" s="315"/>
      <c r="AB28" s="315"/>
      <c r="AC28" s="349"/>
      <c r="AE28" s="315"/>
    </row>
    <row r="29" spans="2:26" ht="19.5" customHeight="1">
      <c r="B29" s="417" t="s">
        <v>119</v>
      </c>
      <c r="C29" s="424">
        <v>1</v>
      </c>
      <c r="D29" s="422" t="s">
        <v>17</v>
      </c>
      <c r="E29" s="423">
        <v>2</v>
      </c>
      <c r="F29" s="418"/>
      <c r="G29" s="419"/>
      <c r="H29" s="420"/>
      <c r="I29" s="424">
        <v>2</v>
      </c>
      <c r="J29" s="422" t="s">
        <v>17</v>
      </c>
      <c r="K29" s="425">
        <v>1</v>
      </c>
      <c r="L29" s="428"/>
      <c r="M29" s="426">
        <v>3</v>
      </c>
      <c r="N29" s="427"/>
      <c r="O29" s="424">
        <v>3</v>
      </c>
      <c r="P29" s="422" t="s">
        <v>17</v>
      </c>
      <c r="Q29" s="423">
        <v>3</v>
      </c>
      <c r="R29" s="434">
        <v>0</v>
      </c>
      <c r="Z29" s="301"/>
    </row>
    <row r="30" spans="2:18" ht="20.25" customHeight="1">
      <c r="B30" s="417" t="s">
        <v>193</v>
      </c>
      <c r="C30" s="424">
        <v>2</v>
      </c>
      <c r="D30" s="422" t="s">
        <v>17</v>
      </c>
      <c r="E30" s="423">
        <v>1</v>
      </c>
      <c r="F30" s="424">
        <v>1</v>
      </c>
      <c r="G30" s="422" t="s">
        <v>17</v>
      </c>
      <c r="H30" s="423">
        <v>2</v>
      </c>
      <c r="I30" s="418"/>
      <c r="J30" s="419"/>
      <c r="K30" s="419"/>
      <c r="L30" s="429"/>
      <c r="M30" s="426">
        <v>3</v>
      </c>
      <c r="N30" s="427"/>
      <c r="O30" s="424">
        <v>3</v>
      </c>
      <c r="P30" s="422" t="s">
        <v>17</v>
      </c>
      <c r="Q30" s="423">
        <v>3</v>
      </c>
      <c r="R30" s="434">
        <v>0</v>
      </c>
    </row>
    <row r="31" spans="5:18" ht="15">
      <c r="E31" s="350"/>
      <c r="K31" s="301"/>
      <c r="R31" s="435"/>
    </row>
    <row r="32" spans="11:18" ht="12.75">
      <c r="K32" s="301"/>
      <c r="R32" s="435"/>
    </row>
    <row r="33" spans="2:18" ht="12.75">
      <c r="B33" s="433" t="s">
        <v>64</v>
      </c>
      <c r="R33" s="435"/>
    </row>
    <row r="34" spans="2:18" ht="15">
      <c r="B34" s="408"/>
      <c r="C34" s="408"/>
      <c r="D34" s="409" t="str">
        <f>B35</f>
        <v>Brušperk</v>
      </c>
      <c r="E34" s="410"/>
      <c r="F34" s="411"/>
      <c r="G34" s="409" t="str">
        <f>B36</f>
        <v>Hrabůvka</v>
      </c>
      <c r="H34" s="410"/>
      <c r="I34" s="408"/>
      <c r="J34" s="409" t="str">
        <f>B37</f>
        <v>Stará Bělá A</v>
      </c>
      <c r="K34" s="412"/>
      <c r="L34" s="413"/>
      <c r="M34" s="414"/>
      <c r="N34" s="415"/>
      <c r="O34" s="413"/>
      <c r="P34" s="414" t="s">
        <v>64</v>
      </c>
      <c r="Q34" s="416"/>
      <c r="R34" s="436" t="s">
        <v>199</v>
      </c>
    </row>
    <row r="35" spans="2:18" ht="20.25">
      <c r="B35" s="417" t="s">
        <v>125</v>
      </c>
      <c r="C35" s="418"/>
      <c r="D35" s="419"/>
      <c r="E35" s="420"/>
      <c r="F35" s="421">
        <v>4</v>
      </c>
      <c r="G35" s="422" t="s">
        <v>17</v>
      </c>
      <c r="H35" s="423">
        <v>2</v>
      </c>
      <c r="I35" s="424">
        <v>2</v>
      </c>
      <c r="J35" s="422" t="s">
        <v>17</v>
      </c>
      <c r="K35" s="425">
        <v>4</v>
      </c>
      <c r="L35" s="424"/>
      <c r="M35" s="426"/>
      <c r="N35" s="427"/>
      <c r="O35" s="424">
        <v>6</v>
      </c>
      <c r="P35" s="422" t="s">
        <v>17</v>
      </c>
      <c r="Q35" s="423">
        <v>6</v>
      </c>
      <c r="R35" s="434">
        <v>0</v>
      </c>
    </row>
    <row r="36" spans="2:18" ht="20.25">
      <c r="B36" s="417" t="s">
        <v>119</v>
      </c>
      <c r="C36" s="424">
        <v>2</v>
      </c>
      <c r="D36" s="422" t="s">
        <v>17</v>
      </c>
      <c r="E36" s="423">
        <v>4</v>
      </c>
      <c r="F36" s="418"/>
      <c r="G36" s="419"/>
      <c r="H36" s="420"/>
      <c r="I36" s="424">
        <v>5</v>
      </c>
      <c r="J36" s="422" t="s">
        <v>17</v>
      </c>
      <c r="K36" s="425">
        <v>3</v>
      </c>
      <c r="L36" s="428"/>
      <c r="M36" s="426"/>
      <c r="N36" s="427"/>
      <c r="O36" s="424">
        <v>7</v>
      </c>
      <c r="P36" s="422" t="s">
        <v>17</v>
      </c>
      <c r="Q36" s="423">
        <v>7</v>
      </c>
      <c r="R36" s="434">
        <v>0</v>
      </c>
    </row>
    <row r="37" spans="2:18" ht="20.25">
      <c r="B37" s="417" t="s">
        <v>193</v>
      </c>
      <c r="C37" s="424">
        <v>4</v>
      </c>
      <c r="D37" s="422" t="s">
        <v>17</v>
      </c>
      <c r="E37" s="423">
        <v>2</v>
      </c>
      <c r="F37" s="424">
        <v>3</v>
      </c>
      <c r="G37" s="422" t="s">
        <v>17</v>
      </c>
      <c r="H37" s="423">
        <v>5</v>
      </c>
      <c r="I37" s="418"/>
      <c r="J37" s="419"/>
      <c r="K37" s="419"/>
      <c r="L37" s="429"/>
      <c r="M37" s="426"/>
      <c r="N37" s="427"/>
      <c r="O37" s="424">
        <v>7</v>
      </c>
      <c r="P37" s="422" t="s">
        <v>17</v>
      </c>
      <c r="Q37" s="423">
        <v>7</v>
      </c>
      <c r="R37" s="434">
        <v>0</v>
      </c>
    </row>
    <row r="38" ht="12.75">
      <c r="R38" s="435"/>
    </row>
    <row r="39" ht="12.75">
      <c r="R39" s="435"/>
    </row>
    <row r="40" spans="2:18" ht="12.75">
      <c r="B40" s="433" t="s">
        <v>195</v>
      </c>
      <c r="R40" s="435"/>
    </row>
    <row r="41" spans="2:18" ht="15">
      <c r="B41" s="408"/>
      <c r="C41" s="408"/>
      <c r="D41" s="409" t="str">
        <f>B42</f>
        <v>Brušperk</v>
      </c>
      <c r="E41" s="410"/>
      <c r="F41" s="411"/>
      <c r="G41" s="409" t="str">
        <f>B43</f>
        <v>Hrabůvka</v>
      </c>
      <c r="H41" s="410"/>
      <c r="I41" s="408"/>
      <c r="J41" s="409" t="str">
        <f>B44</f>
        <v>Stará Bělá A</v>
      </c>
      <c r="K41" s="412"/>
      <c r="L41" s="413"/>
      <c r="M41" s="414"/>
      <c r="N41" s="415"/>
      <c r="O41" s="413"/>
      <c r="P41" s="414" t="s">
        <v>195</v>
      </c>
      <c r="Q41" s="416"/>
      <c r="R41" s="436" t="s">
        <v>199</v>
      </c>
    </row>
    <row r="42" spans="2:18" ht="20.25">
      <c r="B42" s="417" t="s">
        <v>125</v>
      </c>
      <c r="C42" s="418"/>
      <c r="D42" s="419"/>
      <c r="E42" s="420"/>
      <c r="F42" s="421">
        <v>28</v>
      </c>
      <c r="G42" s="422" t="s">
        <v>17</v>
      </c>
      <c r="H42" s="423">
        <v>20</v>
      </c>
      <c r="I42" s="424">
        <v>18</v>
      </c>
      <c r="J42" s="422" t="s">
        <v>17</v>
      </c>
      <c r="K42" s="425">
        <v>29</v>
      </c>
      <c r="L42" s="424"/>
      <c r="M42" s="426"/>
      <c r="N42" s="427"/>
      <c r="O42" s="424">
        <v>46</v>
      </c>
      <c r="P42" s="422" t="s">
        <v>17</v>
      </c>
      <c r="Q42" s="423">
        <v>49</v>
      </c>
      <c r="R42" s="434">
        <v>-3</v>
      </c>
    </row>
    <row r="43" spans="2:18" ht="20.25">
      <c r="B43" s="417" t="s">
        <v>119</v>
      </c>
      <c r="C43" s="424">
        <v>20</v>
      </c>
      <c r="D43" s="422" t="s">
        <v>17</v>
      </c>
      <c r="E43" s="423">
        <v>28</v>
      </c>
      <c r="F43" s="418"/>
      <c r="G43" s="419"/>
      <c r="H43" s="420"/>
      <c r="I43" s="424">
        <v>38</v>
      </c>
      <c r="J43" s="422" t="s">
        <v>17</v>
      </c>
      <c r="K43" s="425">
        <v>33</v>
      </c>
      <c r="L43" s="428"/>
      <c r="M43" s="426"/>
      <c r="N43" s="427"/>
      <c r="O43" s="424">
        <v>58</v>
      </c>
      <c r="P43" s="422" t="s">
        <v>17</v>
      </c>
      <c r="Q43" s="423">
        <v>61</v>
      </c>
      <c r="R43" s="434">
        <v>-3</v>
      </c>
    </row>
    <row r="44" spans="2:18" ht="20.25">
      <c r="B44" s="417" t="s">
        <v>193</v>
      </c>
      <c r="C44" s="424">
        <v>29</v>
      </c>
      <c r="D44" s="422" t="s">
        <v>17</v>
      </c>
      <c r="E44" s="423">
        <v>18</v>
      </c>
      <c r="F44" s="424">
        <v>33</v>
      </c>
      <c r="G44" s="422" t="s">
        <v>17</v>
      </c>
      <c r="H44" s="423">
        <v>38</v>
      </c>
      <c r="I44" s="418"/>
      <c r="J44" s="419"/>
      <c r="K44" s="419"/>
      <c r="L44" s="429"/>
      <c r="M44" s="426"/>
      <c r="N44" s="427"/>
      <c r="O44" s="424">
        <v>62</v>
      </c>
      <c r="P44" s="422" t="s">
        <v>17</v>
      </c>
      <c r="Q44" s="423">
        <v>56</v>
      </c>
      <c r="R44" s="434">
        <v>6</v>
      </c>
    </row>
    <row r="47" ht="12.75">
      <c r="B47" s="433" t="s">
        <v>200</v>
      </c>
    </row>
    <row r="48" spans="2:33" ht="12.75">
      <c r="B48" s="430" t="s">
        <v>196</v>
      </c>
      <c r="C48" s="431" t="s">
        <v>197</v>
      </c>
      <c r="D48" s="430"/>
      <c r="E48" s="430"/>
      <c r="F48" s="430"/>
      <c r="G48" s="430"/>
      <c r="H48" s="430"/>
      <c r="I48" s="430"/>
      <c r="AG48" s="431"/>
    </row>
    <row r="49" spans="2:33" ht="15.75">
      <c r="B49" s="430"/>
      <c r="C49" s="432" t="s">
        <v>198</v>
      </c>
      <c r="D49" s="430"/>
      <c r="E49" s="430"/>
      <c r="F49" s="430"/>
      <c r="G49" s="430"/>
      <c r="H49" s="430"/>
      <c r="I49" s="430"/>
      <c r="AG49" s="432"/>
    </row>
  </sheetData>
  <sheetProtection/>
  <mergeCells count="74">
    <mergeCell ref="W1:X1"/>
    <mergeCell ref="L16:N16"/>
    <mergeCell ref="L18:N18"/>
    <mergeCell ref="C16:E16"/>
    <mergeCell ref="F16:H16"/>
    <mergeCell ref="I16:K16"/>
    <mergeCell ref="C18:E18"/>
    <mergeCell ref="F18:H18"/>
    <mergeCell ref="I18:K18"/>
    <mergeCell ref="U16:W17"/>
    <mergeCell ref="X18:Z19"/>
    <mergeCell ref="U18:W18"/>
    <mergeCell ref="O18:Q18"/>
    <mergeCell ref="X16:Z16"/>
    <mergeCell ref="R18:T18"/>
    <mergeCell ref="O16:Q16"/>
    <mergeCell ref="R16:T16"/>
    <mergeCell ref="U10:W10"/>
    <mergeCell ref="X10:Z10"/>
    <mergeCell ref="O14:Q14"/>
    <mergeCell ref="R14:T15"/>
    <mergeCell ref="O12:Q13"/>
    <mergeCell ref="R12:T12"/>
    <mergeCell ref="U12:W12"/>
    <mergeCell ref="X12:Z12"/>
    <mergeCell ref="C10:E10"/>
    <mergeCell ref="F10:H10"/>
    <mergeCell ref="C12:E12"/>
    <mergeCell ref="F12:H12"/>
    <mergeCell ref="C14:E14"/>
    <mergeCell ref="F14:H14"/>
    <mergeCell ref="U8:W8"/>
    <mergeCell ref="X8:Z8"/>
    <mergeCell ref="I14:K14"/>
    <mergeCell ref="L14:N14"/>
    <mergeCell ref="I12:K12"/>
    <mergeCell ref="L12:N12"/>
    <mergeCell ref="U14:W14"/>
    <mergeCell ref="X14:Z14"/>
    <mergeCell ref="I10:K10"/>
    <mergeCell ref="L10:N11"/>
    <mergeCell ref="O8:Q8"/>
    <mergeCell ref="R8:T8"/>
    <mergeCell ref="I8:K9"/>
    <mergeCell ref="L8:N8"/>
    <mergeCell ref="O10:Q10"/>
    <mergeCell ref="R10:T10"/>
    <mergeCell ref="C8:E8"/>
    <mergeCell ref="F8:H8"/>
    <mergeCell ref="L4:N4"/>
    <mergeCell ref="C6:E6"/>
    <mergeCell ref="F6:H7"/>
    <mergeCell ref="I6:K6"/>
    <mergeCell ref="L6:N6"/>
    <mergeCell ref="R4:T4"/>
    <mergeCell ref="O4:Q4"/>
    <mergeCell ref="C3:E3"/>
    <mergeCell ref="F3:H3"/>
    <mergeCell ref="I3:K3"/>
    <mergeCell ref="L3:N3"/>
    <mergeCell ref="O3:Q3"/>
    <mergeCell ref="C4:E5"/>
    <mergeCell ref="F4:H4"/>
    <mergeCell ref="I4:K4"/>
    <mergeCell ref="O6:Q6"/>
    <mergeCell ref="R6:T6"/>
    <mergeCell ref="X4:Z4"/>
    <mergeCell ref="AB3:AD3"/>
    <mergeCell ref="U4:W4"/>
    <mergeCell ref="U6:W6"/>
    <mergeCell ref="X6:Z6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4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1">
      <selection activeCell="Y41" sqref="Y4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14.25" customHeight="1">
      <c r="C6" s="74" t="s">
        <v>48</v>
      </c>
      <c r="D6" s="123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370"/>
      <c r="E7" s="370"/>
      <c r="F7" s="370"/>
      <c r="G7" s="370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1"/>
      <c r="E8" s="371"/>
      <c r="F8" s="371"/>
      <c r="G8" s="371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8</v>
      </c>
      <c r="C9" s="70" t="s">
        <v>53</v>
      </c>
      <c r="D9" s="550" t="str">
        <f>IF(B9=1,X6,IF(B9=2,X7,IF(B9=3,X8,IF(B9=4,X9,IF(B9=5,X10,IF(B9=6,X11,IF(B9=7,X12,IF(B9=8,X13," "))))))))</f>
        <v>Výškovice  C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7</v>
      </c>
      <c r="C10" s="70" t="s">
        <v>55</v>
      </c>
      <c r="D10" s="550" t="str">
        <f>IF(B10=1,X6,IF(B10=2,X7,IF(B10=3,X8,IF(B10=4,X9,IF(B10=5,X10,IF(B10=6,X11,IF(B10=7,X12,IF(B10=8,X13," "))))))))</f>
        <v>Stará Bělá  A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108" t="s">
        <v>147</v>
      </c>
      <c r="D14" s="108" t="s">
        <v>88</v>
      </c>
      <c r="E14" s="100">
        <v>6</v>
      </c>
      <c r="F14" s="101" t="s">
        <v>17</v>
      </c>
      <c r="G14" s="102">
        <v>2</v>
      </c>
      <c r="H14" s="103">
        <v>3</v>
      </c>
      <c r="I14" s="101" t="s">
        <v>17</v>
      </c>
      <c r="J14" s="102">
        <v>6</v>
      </c>
      <c r="K14" s="103">
        <v>1</v>
      </c>
      <c r="L14" s="101" t="s">
        <v>17</v>
      </c>
      <c r="M14" s="299">
        <v>6</v>
      </c>
      <c r="N14" s="134">
        <f>E14+H14+K14</f>
        <v>10</v>
      </c>
      <c r="O14" s="135" t="s">
        <v>17</v>
      </c>
      <c r="P14" s="136">
        <f>G14+J14+M14</f>
        <v>14</v>
      </c>
      <c r="Q14" s="134">
        <f>SUM(AG14:AI14)</f>
        <v>1</v>
      </c>
      <c r="R14" s="135" t="s">
        <v>17</v>
      </c>
      <c r="S14" s="136">
        <f>SUM(AJ14:AL14)</f>
        <v>2</v>
      </c>
      <c r="T14" s="104">
        <f>IF(Q14&gt;S14,1,0)</f>
        <v>0</v>
      </c>
      <c r="U14" s="105">
        <f>IF(S14&gt;Q14,1,0)</f>
        <v>1</v>
      </c>
      <c r="V14" s="90"/>
      <c r="X14" s="106"/>
      <c r="AG14" s="107">
        <f>IF(E14&gt;G14,1,0)</f>
        <v>1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1</v>
      </c>
      <c r="AL14" s="107">
        <f>IF(K14+M14&gt;0,IF(M14&gt;K14,1,0),0)</f>
        <v>1</v>
      </c>
    </row>
    <row r="15" spans="2:38" ht="24" customHeight="1">
      <c r="B15" s="98" t="s">
        <v>61</v>
      </c>
      <c r="C15" s="99" t="s">
        <v>148</v>
      </c>
      <c r="D15" s="99" t="s">
        <v>126</v>
      </c>
      <c r="E15" s="100">
        <v>1</v>
      </c>
      <c r="F15" s="101" t="s">
        <v>17</v>
      </c>
      <c r="G15" s="102">
        <v>6</v>
      </c>
      <c r="H15" s="103">
        <v>2</v>
      </c>
      <c r="I15" s="101" t="s">
        <v>17</v>
      </c>
      <c r="J15" s="102">
        <v>6</v>
      </c>
      <c r="K15" s="103"/>
      <c r="L15" s="101" t="s">
        <v>17</v>
      </c>
      <c r="M15" s="299"/>
      <c r="N15" s="134">
        <f>E15+H15+K15</f>
        <v>3</v>
      </c>
      <c r="O15" s="135" t="s">
        <v>17</v>
      </c>
      <c r="P15" s="136">
        <f>G15+J15+M15</f>
        <v>12</v>
      </c>
      <c r="Q15" s="134">
        <f>SUM(AG15:AI15)</f>
        <v>0</v>
      </c>
      <c r="R15" s="135" t="s">
        <v>17</v>
      </c>
      <c r="S15" s="136">
        <f>SUM(AJ15:AL15)</f>
        <v>2</v>
      </c>
      <c r="T15" s="104">
        <f>IF(Q15&gt;S15,1,0)</f>
        <v>0</v>
      </c>
      <c r="U15" s="105">
        <f>IF(S15&gt;Q15,1,0)</f>
        <v>1</v>
      </c>
      <c r="V15" s="90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535" t="s">
        <v>62</v>
      </c>
      <c r="C16" s="108" t="s">
        <v>147</v>
      </c>
      <c r="D16" s="108" t="s">
        <v>88</v>
      </c>
      <c r="E16" s="335">
        <v>2</v>
      </c>
      <c r="F16" s="327" t="s">
        <v>17</v>
      </c>
      <c r="G16" s="333">
        <v>6</v>
      </c>
      <c r="H16" s="329">
        <v>2</v>
      </c>
      <c r="I16" s="327" t="s">
        <v>17</v>
      </c>
      <c r="J16" s="333">
        <v>6</v>
      </c>
      <c r="K16" s="512"/>
      <c r="L16" s="514" t="s">
        <v>17</v>
      </c>
      <c r="M16" s="516"/>
      <c r="N16" s="569">
        <f>E16+H16+K16</f>
        <v>4</v>
      </c>
      <c r="O16" s="571" t="s">
        <v>17</v>
      </c>
      <c r="P16" s="573">
        <f>G16+J16+M16</f>
        <v>12</v>
      </c>
      <c r="Q16" s="569">
        <f>SUM(AG16:AI16)</f>
        <v>0</v>
      </c>
      <c r="R16" s="571" t="s">
        <v>17</v>
      </c>
      <c r="S16" s="573">
        <f>SUM(AJ16:AL16)</f>
        <v>2</v>
      </c>
      <c r="T16" s="575">
        <f>IF(Q16&gt;S16,1,0)</f>
        <v>0</v>
      </c>
      <c r="U16" s="567">
        <f>IF(S16&gt;Q16,1,0)</f>
        <v>1</v>
      </c>
      <c r="V16" s="110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1</v>
      </c>
      <c r="AK16" s="107">
        <f>IF(J16&gt;H16,1,0)</f>
        <v>1</v>
      </c>
      <c r="AL16" s="107">
        <f>IF(K16+M16&gt;0,IF(M16&gt;K16,1,0),0)</f>
        <v>0</v>
      </c>
    </row>
    <row r="17" spans="2:24" ht="21" customHeight="1">
      <c r="B17" s="536"/>
      <c r="C17" s="381" t="s">
        <v>146</v>
      </c>
      <c r="D17" s="381" t="s">
        <v>126</v>
      </c>
      <c r="E17" s="336"/>
      <c r="F17" s="328"/>
      <c r="G17" s="334"/>
      <c r="H17" s="330"/>
      <c r="I17" s="328"/>
      <c r="J17" s="334"/>
      <c r="K17" s="513"/>
      <c r="L17" s="515"/>
      <c r="M17" s="517"/>
      <c r="N17" s="570"/>
      <c r="O17" s="572"/>
      <c r="P17" s="574"/>
      <c r="Q17" s="570"/>
      <c r="R17" s="572"/>
      <c r="S17" s="574"/>
      <c r="T17" s="576"/>
      <c r="U17" s="568"/>
      <c r="V17" s="110"/>
      <c r="X17" s="300" t="s">
        <v>131</v>
      </c>
    </row>
    <row r="18" spans="2:22" ht="23.25" customHeight="1">
      <c r="B18" s="112"/>
      <c r="C18" s="139" t="s">
        <v>66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>SUM(N14:N17)</f>
        <v>17</v>
      </c>
      <c r="O18" s="135" t="s">
        <v>17</v>
      </c>
      <c r="P18" s="142">
        <f>SUM(P14:P17)</f>
        <v>38</v>
      </c>
      <c r="Q18" s="141">
        <f>SUM(Q14:Q17)</f>
        <v>1</v>
      </c>
      <c r="R18" s="143" t="s">
        <v>17</v>
      </c>
      <c r="S18" s="142">
        <f>SUM(S14:S17)</f>
        <v>6</v>
      </c>
      <c r="T18" s="104">
        <f>SUM(T14:T17)</f>
        <v>0</v>
      </c>
      <c r="U18" s="105">
        <f>SUM(U14:U17)</f>
        <v>3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Stará Bělá  A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123"/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/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1</v>
      </c>
      <c r="C34" s="70" t="s">
        <v>53</v>
      </c>
      <c r="D34" s="540" t="str">
        <f>IF(B34=1,X31,IF(B34=2,X32,IF(B34=3,X33,IF(B34=4,X34,IF(B34=5,X35,IF(B34=6,X36,IF(B34=7,X37,IF(B34=8,X38," "))))))))</f>
        <v>Brušperk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6</v>
      </c>
      <c r="C35" s="70" t="s">
        <v>55</v>
      </c>
      <c r="D35" s="540" t="str">
        <f>IF(B35=1,X31,IF(B35=2,X32,IF(B35=3,X33,IF(B35=4,X34,IF(B35=5,X35,IF(B35=6,X36,IF(B35=7,X37,IF(B35=8,X38," "))))))))</f>
        <v>Výškovice  A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108" t="s">
        <v>167</v>
      </c>
      <c r="D39" s="108" t="s">
        <v>141</v>
      </c>
      <c r="E39" s="100">
        <v>6</v>
      </c>
      <c r="F39" s="101" t="s">
        <v>17</v>
      </c>
      <c r="G39" s="102">
        <v>0</v>
      </c>
      <c r="H39" s="103">
        <v>6</v>
      </c>
      <c r="I39" s="101" t="s">
        <v>17</v>
      </c>
      <c r="J39" s="102">
        <v>2</v>
      </c>
      <c r="K39" s="103"/>
      <c r="L39" s="101" t="s">
        <v>17</v>
      </c>
      <c r="M39" s="299"/>
      <c r="N39" s="134">
        <f>E39+H39+K39</f>
        <v>12</v>
      </c>
      <c r="O39" s="135" t="s">
        <v>17</v>
      </c>
      <c r="P39" s="136">
        <f>G39+J39+M39</f>
        <v>2</v>
      </c>
      <c r="Q39" s="134">
        <f>SUM(AG39:AI39)</f>
        <v>2</v>
      </c>
      <c r="R39" s="135" t="s">
        <v>17</v>
      </c>
      <c r="S39" s="136">
        <f>SUM(AJ39:AL39)</f>
        <v>0</v>
      </c>
      <c r="T39" s="104">
        <f>IF(Q39&gt;S39,1,0)</f>
        <v>1</v>
      </c>
      <c r="U39" s="105">
        <f>IF(S39&gt;Q39,1,0)</f>
        <v>0</v>
      </c>
      <c r="V39" s="90"/>
      <c r="X39" s="106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98" t="s">
        <v>61</v>
      </c>
      <c r="C40" s="99" t="s">
        <v>153</v>
      </c>
      <c r="D40" s="99" t="s">
        <v>142</v>
      </c>
      <c r="E40" s="100">
        <v>6</v>
      </c>
      <c r="F40" s="101" t="s">
        <v>17</v>
      </c>
      <c r="G40" s="102">
        <v>3</v>
      </c>
      <c r="H40" s="103">
        <v>6</v>
      </c>
      <c r="I40" s="101" t="s">
        <v>17</v>
      </c>
      <c r="J40" s="102">
        <v>2</v>
      </c>
      <c r="K40" s="103"/>
      <c r="L40" s="101" t="s">
        <v>17</v>
      </c>
      <c r="M40" s="299"/>
      <c r="N40" s="134">
        <f>E40+H40+K40</f>
        <v>12</v>
      </c>
      <c r="O40" s="135" t="s">
        <v>17</v>
      </c>
      <c r="P40" s="136">
        <f>G40+J40+M40</f>
        <v>5</v>
      </c>
      <c r="Q40" s="134">
        <f>SUM(AG40:AI40)</f>
        <v>2</v>
      </c>
      <c r="R40" s="135" t="s">
        <v>17</v>
      </c>
      <c r="S40" s="136">
        <f>SUM(AJ40:AL40)</f>
        <v>0</v>
      </c>
      <c r="T40" s="104">
        <f>IF(Q40&gt;S40,1,0)</f>
        <v>1</v>
      </c>
      <c r="U40" s="105">
        <f>IF(S40&gt;Q40,1,0)</f>
        <v>0</v>
      </c>
      <c r="V40" s="90"/>
      <c r="AG40" s="107">
        <f>IF(E40&gt;G40,1,0)</f>
        <v>1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35" t="s">
        <v>62</v>
      </c>
      <c r="C41" s="108" t="s">
        <v>167</v>
      </c>
      <c r="D41" s="108" t="s">
        <v>141</v>
      </c>
      <c r="E41" s="335">
        <v>6</v>
      </c>
      <c r="F41" s="327" t="s">
        <v>17</v>
      </c>
      <c r="G41" s="333">
        <v>1</v>
      </c>
      <c r="H41" s="329">
        <v>6</v>
      </c>
      <c r="I41" s="327" t="s">
        <v>17</v>
      </c>
      <c r="J41" s="333">
        <v>0</v>
      </c>
      <c r="K41" s="512"/>
      <c r="L41" s="514" t="s">
        <v>17</v>
      </c>
      <c r="M41" s="516"/>
      <c r="N41" s="569">
        <f>E41+H41+K41</f>
        <v>12</v>
      </c>
      <c r="O41" s="571" t="s">
        <v>17</v>
      </c>
      <c r="P41" s="573">
        <f>G41+J41+M41</f>
        <v>1</v>
      </c>
      <c r="Q41" s="569">
        <f>SUM(AG41:AI41)</f>
        <v>2</v>
      </c>
      <c r="R41" s="571" t="s">
        <v>17</v>
      </c>
      <c r="S41" s="573">
        <f>SUM(AJ41:AL41)</f>
        <v>0</v>
      </c>
      <c r="T41" s="575">
        <f>IF(Q41&gt;S41,1,0)</f>
        <v>1</v>
      </c>
      <c r="U41" s="567">
        <f>IF(S41&gt;Q41,1,0)</f>
        <v>0</v>
      </c>
      <c r="V41" s="110"/>
      <c r="AG41" s="107">
        <f>IF(E41&gt;G41,1,0)</f>
        <v>1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36"/>
      <c r="C42" s="381" t="s">
        <v>153</v>
      </c>
      <c r="D42" s="381" t="s">
        <v>142</v>
      </c>
      <c r="E42" s="336"/>
      <c r="F42" s="328"/>
      <c r="G42" s="334"/>
      <c r="H42" s="330"/>
      <c r="I42" s="328"/>
      <c r="J42" s="334"/>
      <c r="K42" s="513"/>
      <c r="L42" s="515"/>
      <c r="M42" s="517"/>
      <c r="N42" s="570"/>
      <c r="O42" s="572"/>
      <c r="P42" s="574"/>
      <c r="Q42" s="570"/>
      <c r="R42" s="572"/>
      <c r="S42" s="574"/>
      <c r="T42" s="576"/>
      <c r="U42" s="568"/>
      <c r="V42" s="110"/>
    </row>
    <row r="43" spans="2:22" ht="24.75" customHeight="1">
      <c r="B43" s="112"/>
      <c r="C43" s="139" t="s">
        <v>124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>
        <f>SUM(N39:N42)</f>
        <v>36</v>
      </c>
      <c r="O43" s="135" t="s">
        <v>17</v>
      </c>
      <c r="P43" s="142">
        <f>SUM(P39:P42)</f>
        <v>8</v>
      </c>
      <c r="Q43" s="141">
        <f>SUM(Q39:Q42)</f>
        <v>6</v>
      </c>
      <c r="R43" s="143" t="s">
        <v>17</v>
      </c>
      <c r="S43" s="142">
        <f>SUM(S39:S42)</f>
        <v>0</v>
      </c>
      <c r="T43" s="104">
        <f>SUM(T39:T42)</f>
        <v>3</v>
      </c>
      <c r="U43" s="105">
        <f>SUM(U39:U42)</f>
        <v>0</v>
      </c>
      <c r="V43" s="90"/>
    </row>
    <row r="44" spans="2:22" ht="24.75" customHeight="1">
      <c r="B44" s="112"/>
      <c r="C44" s="159" t="s">
        <v>67</v>
      </c>
      <c r="D44" s="158" t="str">
        <f>IF(T43&gt;U43,D34,IF(U43&gt;T43,D35,IF(U43+T43=0," ","CHYBA ZADÁNÍ")))</f>
        <v>Brušperk</v>
      </c>
      <c r="E44" s="139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9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26" t="s">
        <v>70</v>
      </c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/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3">AA6</f>
        <v>0</v>
      </c>
      <c r="AB56" s="1">
        <f t="shared" si="4"/>
        <v>0</v>
      </c>
      <c r="AC56" s="1">
        <f>AC6</f>
        <v>0</v>
      </c>
      <c r="AD56" s="1" t="str">
        <f t="shared" si="4"/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85"/>
      <c r="E57" s="85"/>
      <c r="F57" s="85"/>
      <c r="G57" s="85"/>
      <c r="H57" s="85"/>
      <c r="I57" s="8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 t="shared" si="4"/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 t="shared" si="4"/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2</v>
      </c>
      <c r="C59" s="70" t="s">
        <v>53</v>
      </c>
      <c r="D59" s="550" t="str">
        <f>IF(B59=1,X56,IF(B59=2,X57,IF(B59=3,X58,IF(B59=4,X59,IF(B59=5,X60,IF(B59=6,X61,IF(B59=7,X62,IF(B59=8,X63," "))))))))</f>
        <v>Hrabůvka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 t="shared" si="4"/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5</v>
      </c>
      <c r="C60" s="70" t="s">
        <v>55</v>
      </c>
      <c r="D60" s="550" t="str">
        <f>IF(B60=1,X56,IF(B60=2,X57,IF(B60=3,X58,IF(B60=4,X59,IF(B60=5,X60,IF(B60=6,X61,IF(B60=7,X62,IF(B60=8,X63," "))))))))</f>
        <v>Vratimov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 t="shared" si="4"/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 t="shared" si="4"/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 t="str">
        <f t="shared" si="4"/>
        <v>Stará Bělá  A</v>
      </c>
      <c r="AE62" s="1">
        <f t="shared" si="4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 t="str">
        <f t="shared" si="4"/>
        <v>Výškovice  C</v>
      </c>
      <c r="AE63" s="1">
        <f t="shared" si="4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108" t="s">
        <v>135</v>
      </c>
      <c r="D64" s="108" t="s">
        <v>150</v>
      </c>
      <c r="E64" s="100">
        <v>6</v>
      </c>
      <c r="F64" s="101" t="s">
        <v>17</v>
      </c>
      <c r="G64" s="102">
        <v>2</v>
      </c>
      <c r="H64" s="103">
        <v>6</v>
      </c>
      <c r="I64" s="101" t="s">
        <v>17</v>
      </c>
      <c r="J64" s="102">
        <v>1</v>
      </c>
      <c r="K64" s="103"/>
      <c r="L64" s="101" t="s">
        <v>17</v>
      </c>
      <c r="M64" s="299"/>
      <c r="N64" s="134">
        <f>E64+H64+K64</f>
        <v>12</v>
      </c>
      <c r="O64" s="135" t="s">
        <v>17</v>
      </c>
      <c r="P64" s="136">
        <f>G64+J64+M64</f>
        <v>3</v>
      </c>
      <c r="Q64" s="134">
        <f>SUM(AG64:AI64)</f>
        <v>2</v>
      </c>
      <c r="R64" s="135" t="s">
        <v>17</v>
      </c>
      <c r="S64" s="136">
        <f>SUM(AJ64:AL64)</f>
        <v>0</v>
      </c>
      <c r="T64" s="104">
        <f>IF(Q64&gt;S64,1,0)</f>
        <v>1</v>
      </c>
      <c r="U64" s="105">
        <f>IF(S64&gt;Q64,1,0)</f>
        <v>0</v>
      </c>
      <c r="V64" s="90"/>
      <c r="X64" s="106"/>
      <c r="AG64" s="107">
        <f>IF(E64&gt;G64,1,0)</f>
        <v>1</v>
      </c>
      <c r="AH64" s="107">
        <f>IF(H64&gt;J64,1,0)</f>
        <v>1</v>
      </c>
      <c r="AI64" s="107">
        <f>IF(K64+M64&gt;0,IF(K64&gt;M64,1,0),0)</f>
        <v>0</v>
      </c>
      <c r="AJ64" s="107">
        <f>IF(G64&gt;E64,1,0)</f>
        <v>0</v>
      </c>
      <c r="AK64" s="107">
        <f>IF(J64&gt;H64,1,0)</f>
        <v>0</v>
      </c>
      <c r="AL64" s="107">
        <f>IF(K64+M64&gt;0,IF(M64&gt;K64,1,0),0)</f>
        <v>0</v>
      </c>
    </row>
    <row r="65" spans="2:38" ht="24.75" customHeight="1">
      <c r="B65" s="98" t="s">
        <v>61</v>
      </c>
      <c r="C65" s="99" t="s">
        <v>170</v>
      </c>
      <c r="D65" s="99" t="s">
        <v>181</v>
      </c>
      <c r="E65" s="100">
        <v>0</v>
      </c>
      <c r="F65" s="101" t="s">
        <v>17</v>
      </c>
      <c r="G65" s="102">
        <v>6</v>
      </c>
      <c r="H65" s="103">
        <v>3</v>
      </c>
      <c r="I65" s="101" t="s">
        <v>17</v>
      </c>
      <c r="J65" s="102">
        <v>6</v>
      </c>
      <c r="K65" s="103"/>
      <c r="L65" s="101" t="s">
        <v>17</v>
      </c>
      <c r="M65" s="299"/>
      <c r="N65" s="134">
        <f>E65+H65+K65</f>
        <v>3</v>
      </c>
      <c r="O65" s="135" t="s">
        <v>17</v>
      </c>
      <c r="P65" s="136">
        <f>G65+J65+M65</f>
        <v>12</v>
      </c>
      <c r="Q65" s="134">
        <f>SUM(AG65:AI65)</f>
        <v>0</v>
      </c>
      <c r="R65" s="135" t="s">
        <v>17</v>
      </c>
      <c r="S65" s="136">
        <f>SUM(AJ65:AL65)</f>
        <v>2</v>
      </c>
      <c r="T65" s="104">
        <f>IF(Q65&gt;S65,1,0)</f>
        <v>0</v>
      </c>
      <c r="U65" s="105">
        <f>IF(S65&gt;Q65,1,0)</f>
        <v>1</v>
      </c>
      <c r="V65" s="90"/>
      <c r="AG65" s="107">
        <f>IF(E65&gt;G65,1,0)</f>
        <v>0</v>
      </c>
      <c r="AH65" s="107">
        <f>IF(H65&gt;J65,1,0)</f>
        <v>0</v>
      </c>
      <c r="AI65" s="107">
        <f>IF(K65+M65&gt;0,IF(K65&gt;M65,1,0),0)</f>
        <v>0</v>
      </c>
      <c r="AJ65" s="107">
        <f>IF(G65&gt;E65,1,0)</f>
        <v>1</v>
      </c>
      <c r="AK65" s="107">
        <f>IF(J65&gt;H65,1,0)</f>
        <v>1</v>
      </c>
      <c r="AL65" s="107">
        <f>IF(K65+M65&gt;0,IF(M65&gt;K65,1,0),0)</f>
        <v>0</v>
      </c>
    </row>
    <row r="66" spans="2:38" ht="24.75" customHeight="1">
      <c r="B66" s="535" t="s">
        <v>62</v>
      </c>
      <c r="C66" s="108" t="s">
        <v>135</v>
      </c>
      <c r="D66" s="108" t="s">
        <v>150</v>
      </c>
      <c r="E66" s="335">
        <v>6</v>
      </c>
      <c r="F66" s="327" t="s">
        <v>17</v>
      </c>
      <c r="G66" s="333">
        <v>0</v>
      </c>
      <c r="H66" s="329">
        <v>6</v>
      </c>
      <c r="I66" s="327" t="s">
        <v>17</v>
      </c>
      <c r="J66" s="333">
        <v>2</v>
      </c>
      <c r="K66" s="512"/>
      <c r="L66" s="514" t="s">
        <v>17</v>
      </c>
      <c r="M66" s="516"/>
      <c r="N66" s="569">
        <f>E66+H66+K66</f>
        <v>12</v>
      </c>
      <c r="O66" s="571" t="s">
        <v>17</v>
      </c>
      <c r="P66" s="573">
        <f>G66+J66+M66</f>
        <v>2</v>
      </c>
      <c r="Q66" s="569">
        <f>SUM(AG66:AI66)</f>
        <v>2</v>
      </c>
      <c r="R66" s="571" t="s">
        <v>17</v>
      </c>
      <c r="S66" s="573">
        <f>SUM(AJ66:AL66)</f>
        <v>0</v>
      </c>
      <c r="T66" s="575">
        <f>IF(Q66&gt;S66,1,0)</f>
        <v>1</v>
      </c>
      <c r="U66" s="567">
        <f>IF(S66&gt;Q66,1,0)</f>
        <v>0</v>
      </c>
      <c r="V66" s="110"/>
      <c r="AG66" s="107">
        <f>IF(E66&gt;G66,1,0)</f>
        <v>1</v>
      </c>
      <c r="AH66" s="107">
        <f>IF(H66&gt;J66,1,0)</f>
        <v>1</v>
      </c>
      <c r="AI66" s="107">
        <f>IF(K66+M66&gt;0,IF(K66&gt;M66,1,0),0)</f>
        <v>0</v>
      </c>
      <c r="AJ66" s="107">
        <f>IF(G66&gt;E66,1,0)</f>
        <v>0</v>
      </c>
      <c r="AK66" s="107">
        <f>IF(J66&gt;H66,1,0)</f>
        <v>0</v>
      </c>
      <c r="AL66" s="107">
        <f>IF(K66+M66&gt;0,IF(M66&gt;K66,1,0),0)</f>
        <v>0</v>
      </c>
    </row>
    <row r="67" spans="2:22" ht="24.75" customHeight="1">
      <c r="B67" s="536"/>
      <c r="C67" s="381" t="s">
        <v>170</v>
      </c>
      <c r="D67" s="381" t="s">
        <v>181</v>
      </c>
      <c r="E67" s="336"/>
      <c r="F67" s="328"/>
      <c r="G67" s="334"/>
      <c r="H67" s="330"/>
      <c r="I67" s="328"/>
      <c r="J67" s="334"/>
      <c r="K67" s="513"/>
      <c r="L67" s="515"/>
      <c r="M67" s="517"/>
      <c r="N67" s="570"/>
      <c r="O67" s="572"/>
      <c r="P67" s="574"/>
      <c r="Q67" s="570"/>
      <c r="R67" s="572"/>
      <c r="S67" s="574"/>
      <c r="T67" s="576"/>
      <c r="U67" s="568"/>
      <c r="V67" s="110"/>
    </row>
    <row r="68" spans="2:22" ht="24.75" customHeight="1">
      <c r="B68" s="112"/>
      <c r="C68" s="139" t="s">
        <v>66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>
        <f>SUM(N64:N67)</f>
        <v>27</v>
      </c>
      <c r="O68" s="135" t="s">
        <v>17</v>
      </c>
      <c r="P68" s="142">
        <f>SUM(P64:P67)</f>
        <v>17</v>
      </c>
      <c r="Q68" s="141">
        <f>SUM(Q64:Q67)</f>
        <v>4</v>
      </c>
      <c r="R68" s="143" t="s">
        <v>17</v>
      </c>
      <c r="S68" s="142">
        <f>SUM(S64:S67)</f>
        <v>2</v>
      </c>
      <c r="T68" s="104">
        <f>SUM(T64:T67)</f>
        <v>2</v>
      </c>
      <c r="U68" s="105">
        <f>SUM(U64:U67)</f>
        <v>1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Hrabůvka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7" ref="AA81:AE88">AA6</f>
        <v>0</v>
      </c>
      <c r="AB81" s="1">
        <f t="shared" si="7"/>
        <v>0</v>
      </c>
      <c r="AC81" s="1">
        <f>AC6</f>
        <v>0</v>
      </c>
      <c r="AD81" s="1" t="str">
        <f t="shared" si="7"/>
        <v>Brušperk</v>
      </c>
      <c r="AE81" s="1">
        <f t="shared" si="7"/>
        <v>0</v>
      </c>
      <c r="AF81" s="1">
        <f aca="true" t="shared" si="8" ref="AF81:AF88">AF6</f>
        <v>0</v>
      </c>
    </row>
    <row r="82" spans="3:32" ht="15" customHeight="1">
      <c r="C82" s="74" t="s">
        <v>50</v>
      </c>
      <c r="D82" s="22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9" ref="X82:X88">IF($N$4=1,AA82,IF($N$4=2,AB82,IF($N$4=3,AC82,IF($N$4=4,AD82,IF($N$4=5,AE82,IF($N$4=6,AF82," "))))))</f>
        <v>Hrabůvka</v>
      </c>
      <c r="AA82" s="1">
        <f t="shared" si="7"/>
        <v>0</v>
      </c>
      <c r="AB82" s="1">
        <f t="shared" si="7"/>
        <v>0</v>
      </c>
      <c r="AC82" s="1">
        <f t="shared" si="7"/>
        <v>0</v>
      </c>
      <c r="AD82" s="1" t="str">
        <f t="shared" si="7"/>
        <v>Hrabůvka</v>
      </c>
      <c r="AE82" s="1">
        <f t="shared" si="7"/>
        <v>0</v>
      </c>
      <c r="AF82" s="1">
        <f t="shared" si="8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9"/>
        <v>Nová Bělá</v>
      </c>
      <c r="AA83" s="1">
        <f t="shared" si="7"/>
        <v>0</v>
      </c>
      <c r="AB83" s="1">
        <f t="shared" si="7"/>
        <v>0</v>
      </c>
      <c r="AC83" s="1">
        <f t="shared" si="7"/>
        <v>0</v>
      </c>
      <c r="AD83" s="1" t="str">
        <f t="shared" si="7"/>
        <v>Nová Bělá</v>
      </c>
      <c r="AE83" s="1">
        <f t="shared" si="7"/>
        <v>0</v>
      </c>
      <c r="AF83" s="1">
        <f t="shared" si="8"/>
        <v>0</v>
      </c>
    </row>
    <row r="84" spans="2:32" ht="18.75">
      <c r="B84" s="87">
        <v>3</v>
      </c>
      <c r="C84" s="70" t="s">
        <v>53</v>
      </c>
      <c r="D84" s="540" t="str">
        <f>IF(B84=1,X81,IF(B84=2,X82,IF(B84=3,X83,IF(B84=4,X84,IF(B84=5,X85,IF(B84=6,X86,IF(B84=7,X87,IF(B84=8,X88," "))))))))</f>
        <v>Nová Bělá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9"/>
        <v>Výškovice  B</v>
      </c>
      <c r="AA84" s="1">
        <f t="shared" si="7"/>
        <v>0</v>
      </c>
      <c r="AB84" s="1">
        <f t="shared" si="7"/>
        <v>0</v>
      </c>
      <c r="AC84" s="1">
        <f t="shared" si="7"/>
        <v>0</v>
      </c>
      <c r="AD84" s="1" t="str">
        <f t="shared" si="7"/>
        <v>Výškovice  B</v>
      </c>
      <c r="AE84" s="1">
        <f t="shared" si="7"/>
        <v>0</v>
      </c>
      <c r="AF84" s="1">
        <f t="shared" si="8"/>
        <v>0</v>
      </c>
    </row>
    <row r="85" spans="2:32" ht="18.75">
      <c r="B85" s="87">
        <v>4</v>
      </c>
      <c r="C85" s="70" t="s">
        <v>55</v>
      </c>
      <c r="D85" s="540" t="str">
        <f>IF(B85=1,X81,IF(B85=2,X82,IF(B85=3,X83,IF(B85=4,X84,IF(B85=5,X85,IF(B85=6,X86,IF(B85=7,X87,IF(B85=8,X88," "))))))))</f>
        <v>Výškovice  B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9"/>
        <v>Vratimov</v>
      </c>
      <c r="AA85" s="1">
        <f t="shared" si="7"/>
        <v>0</v>
      </c>
      <c r="AB85" s="1">
        <f t="shared" si="7"/>
        <v>0</v>
      </c>
      <c r="AC85" s="1">
        <f t="shared" si="7"/>
        <v>0</v>
      </c>
      <c r="AD85" s="1" t="str">
        <f t="shared" si="7"/>
        <v>Vratimov</v>
      </c>
      <c r="AE85" s="1">
        <f t="shared" si="7"/>
        <v>0</v>
      </c>
      <c r="AF85" s="1">
        <f t="shared" si="8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9"/>
        <v>Výškovice  A</v>
      </c>
      <c r="AA86" s="1">
        <f t="shared" si="7"/>
        <v>0</v>
      </c>
      <c r="AB86" s="1">
        <f t="shared" si="7"/>
        <v>0</v>
      </c>
      <c r="AC86" s="1">
        <f t="shared" si="7"/>
        <v>0</v>
      </c>
      <c r="AD86" s="1" t="str">
        <f t="shared" si="7"/>
        <v>Výškovice  A</v>
      </c>
      <c r="AE86" s="1">
        <f t="shared" si="7"/>
        <v>0</v>
      </c>
      <c r="AF86" s="1">
        <f t="shared" si="8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9"/>
        <v>Stará Bělá  A</v>
      </c>
      <c r="AA87" s="1">
        <f t="shared" si="7"/>
        <v>0</v>
      </c>
      <c r="AB87" s="1">
        <f t="shared" si="7"/>
        <v>0</v>
      </c>
      <c r="AC87" s="1">
        <f t="shared" si="7"/>
        <v>0</v>
      </c>
      <c r="AD87" s="1" t="str">
        <f t="shared" si="7"/>
        <v>Stará Bělá  A</v>
      </c>
      <c r="AE87" s="1">
        <f t="shared" si="7"/>
        <v>0</v>
      </c>
      <c r="AF87" s="1">
        <f t="shared" si="8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9"/>
        <v>Výškovice  C</v>
      </c>
      <c r="AA88" s="1">
        <f t="shared" si="7"/>
        <v>0</v>
      </c>
      <c r="AB88" s="1">
        <f t="shared" si="7"/>
        <v>0</v>
      </c>
      <c r="AC88" s="1">
        <f t="shared" si="7"/>
        <v>0</v>
      </c>
      <c r="AD88" s="1" t="str">
        <f t="shared" si="7"/>
        <v>Výškovice  C</v>
      </c>
      <c r="AE88" s="1">
        <f t="shared" si="7"/>
        <v>0</v>
      </c>
      <c r="AF88" s="1">
        <f t="shared" si="8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108" t="s">
        <v>137</v>
      </c>
      <c r="D89" s="108" t="s">
        <v>143</v>
      </c>
      <c r="E89" s="100">
        <v>6</v>
      </c>
      <c r="F89" s="101" t="s">
        <v>17</v>
      </c>
      <c r="G89" s="102">
        <v>3</v>
      </c>
      <c r="H89" s="103">
        <v>3</v>
      </c>
      <c r="I89" s="101" t="s">
        <v>17</v>
      </c>
      <c r="J89" s="102">
        <v>6</v>
      </c>
      <c r="K89" s="103">
        <v>0</v>
      </c>
      <c r="L89" s="101" t="s">
        <v>17</v>
      </c>
      <c r="M89" s="299">
        <v>1</v>
      </c>
      <c r="N89" s="134">
        <f>E89+H89+K89</f>
        <v>9</v>
      </c>
      <c r="O89" s="135" t="s">
        <v>17</v>
      </c>
      <c r="P89" s="136">
        <f>G89+J89+M89</f>
        <v>10</v>
      </c>
      <c r="Q89" s="134">
        <f>SUM(AG89:AI89)</f>
        <v>1</v>
      </c>
      <c r="R89" s="135" t="s">
        <v>17</v>
      </c>
      <c r="S89" s="136">
        <f>SUM(AJ89:AL89)</f>
        <v>2</v>
      </c>
      <c r="T89" s="104">
        <f>IF(Q89&gt;S89,1,0)</f>
        <v>0</v>
      </c>
      <c r="U89" s="105">
        <f>IF(S89&gt;Q89,1,0)</f>
        <v>1</v>
      </c>
      <c r="V89" s="90"/>
      <c r="W89" s="300" t="s">
        <v>185</v>
      </c>
      <c r="X89" s="106"/>
      <c r="AG89" s="107">
        <f>IF(E89&gt;G89,1,0)</f>
        <v>1</v>
      </c>
      <c r="AH89" s="107">
        <f>IF(H89&gt;J89,1,0)</f>
        <v>0</v>
      </c>
      <c r="AI89" s="107">
        <f>IF(K89+M89&gt;0,IF(K89&gt;M89,1,0),0)</f>
        <v>0</v>
      </c>
      <c r="AJ89" s="107">
        <f>IF(G89&gt;E89,1,0)</f>
        <v>0</v>
      </c>
      <c r="AK89" s="107">
        <f>IF(J89&gt;H89,1,0)</f>
        <v>1</v>
      </c>
      <c r="AL89" s="107">
        <f>IF(K89+M89&gt;0,IF(M89&gt;K89,1,0),0)</f>
        <v>1</v>
      </c>
    </row>
    <row r="90" spans="2:38" ht="24.75" customHeight="1">
      <c r="B90" s="98" t="s">
        <v>61</v>
      </c>
      <c r="C90" s="99" t="s">
        <v>184</v>
      </c>
      <c r="D90" s="99" t="s">
        <v>145</v>
      </c>
      <c r="E90" s="100">
        <v>6</v>
      </c>
      <c r="F90" s="101" t="s">
        <v>17</v>
      </c>
      <c r="G90" s="102">
        <v>2</v>
      </c>
      <c r="H90" s="103">
        <v>6</v>
      </c>
      <c r="I90" s="101" t="s">
        <v>17</v>
      </c>
      <c r="J90" s="102">
        <v>1</v>
      </c>
      <c r="K90" s="103"/>
      <c r="L90" s="101" t="s">
        <v>17</v>
      </c>
      <c r="M90" s="299"/>
      <c r="N90" s="134">
        <f>E90+H90+K90</f>
        <v>12</v>
      </c>
      <c r="O90" s="135" t="s">
        <v>17</v>
      </c>
      <c r="P90" s="136">
        <f>G90+J90+M90</f>
        <v>3</v>
      </c>
      <c r="Q90" s="134">
        <f>SUM(AG90:AI90)</f>
        <v>2</v>
      </c>
      <c r="R90" s="135" t="s">
        <v>17</v>
      </c>
      <c r="S90" s="136">
        <f>SUM(AJ90:AL90)</f>
        <v>0</v>
      </c>
      <c r="T90" s="104">
        <f>IF(Q90&gt;S90,1,0)</f>
        <v>1</v>
      </c>
      <c r="U90" s="105">
        <f>IF(S90&gt;Q90,1,0)</f>
        <v>0</v>
      </c>
      <c r="V90" s="90"/>
      <c r="AG90" s="107">
        <f>IF(E90&gt;G90,1,0)</f>
        <v>1</v>
      </c>
      <c r="AH90" s="107">
        <f>IF(H90&gt;J90,1,0)</f>
        <v>1</v>
      </c>
      <c r="AI90" s="107">
        <f>IF(K90+M90&gt;0,IF(K90&gt;M90,1,0),0)</f>
        <v>0</v>
      </c>
      <c r="AJ90" s="107">
        <f>IF(G90&gt;E90,1,0)</f>
        <v>0</v>
      </c>
      <c r="AK90" s="107">
        <f>IF(J90&gt;H90,1,0)</f>
        <v>0</v>
      </c>
      <c r="AL90" s="107">
        <f>IF(K90+M90&gt;0,IF(M90&gt;K90,1,0),0)</f>
        <v>0</v>
      </c>
    </row>
    <row r="91" spans="2:38" ht="24.75" customHeight="1">
      <c r="B91" s="535" t="s">
        <v>62</v>
      </c>
      <c r="C91" s="108" t="s">
        <v>137</v>
      </c>
      <c r="D91" s="108" t="s">
        <v>143</v>
      </c>
      <c r="E91" s="335">
        <v>7</v>
      </c>
      <c r="F91" s="327" t="s">
        <v>17</v>
      </c>
      <c r="G91" s="333">
        <v>5</v>
      </c>
      <c r="H91" s="329">
        <v>6</v>
      </c>
      <c r="I91" s="327" t="s">
        <v>17</v>
      </c>
      <c r="J91" s="333">
        <v>4</v>
      </c>
      <c r="K91" s="512"/>
      <c r="L91" s="514" t="s">
        <v>17</v>
      </c>
      <c r="M91" s="516"/>
      <c r="N91" s="569">
        <f>E91+H91+K91</f>
        <v>13</v>
      </c>
      <c r="O91" s="571" t="s">
        <v>17</v>
      </c>
      <c r="P91" s="573">
        <f>G91+J91+M91</f>
        <v>9</v>
      </c>
      <c r="Q91" s="569">
        <f>SUM(AG91:AI91)</f>
        <v>2</v>
      </c>
      <c r="R91" s="571" t="s">
        <v>17</v>
      </c>
      <c r="S91" s="573">
        <f>SUM(AJ91:AL91)</f>
        <v>0</v>
      </c>
      <c r="T91" s="575">
        <f>IF(Q91&gt;S91,1,0)</f>
        <v>1</v>
      </c>
      <c r="U91" s="567">
        <f>IF(S91&gt;Q91,1,0)</f>
        <v>0</v>
      </c>
      <c r="V91" s="110"/>
      <c r="AG91" s="107">
        <f>IF(E91&gt;G91,1,0)</f>
        <v>1</v>
      </c>
      <c r="AH91" s="107">
        <f>IF(H91&gt;J91,1,0)</f>
        <v>1</v>
      </c>
      <c r="AI91" s="107">
        <f>IF(K91+M91&gt;0,IF(K91&gt;M91,1,0),0)</f>
        <v>0</v>
      </c>
      <c r="AJ91" s="107">
        <f>IF(G91&gt;E91,1,0)</f>
        <v>0</v>
      </c>
      <c r="AK91" s="107">
        <f>IF(J91&gt;H91,1,0)</f>
        <v>0</v>
      </c>
      <c r="AL91" s="107">
        <f>IF(K91+M91&gt;0,IF(M91&gt;K91,1,0),0)</f>
        <v>0</v>
      </c>
    </row>
    <row r="92" spans="2:22" ht="24.75" customHeight="1">
      <c r="B92" s="536"/>
      <c r="C92" s="381" t="s">
        <v>184</v>
      </c>
      <c r="D92" s="381" t="s">
        <v>144</v>
      </c>
      <c r="E92" s="336"/>
      <c r="F92" s="328"/>
      <c r="G92" s="334"/>
      <c r="H92" s="330"/>
      <c r="I92" s="328"/>
      <c r="J92" s="334"/>
      <c r="K92" s="513"/>
      <c r="L92" s="515"/>
      <c r="M92" s="517"/>
      <c r="N92" s="570"/>
      <c r="O92" s="572"/>
      <c r="P92" s="574"/>
      <c r="Q92" s="570"/>
      <c r="R92" s="572"/>
      <c r="S92" s="574"/>
      <c r="T92" s="576"/>
      <c r="U92" s="568"/>
      <c r="V92" s="110"/>
    </row>
    <row r="93" spans="2:22" ht="24.75" customHeight="1">
      <c r="B93" s="112"/>
      <c r="C93" s="139" t="s">
        <v>66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>
        <f>SUM(N89:N92)</f>
        <v>34</v>
      </c>
      <c r="O93" s="135" t="s">
        <v>17</v>
      </c>
      <c r="P93" s="142">
        <f>SUM(P89:P92)</f>
        <v>22</v>
      </c>
      <c r="Q93" s="141">
        <f>SUM(Q89:Q92)</f>
        <v>5</v>
      </c>
      <c r="R93" s="143" t="s">
        <v>17</v>
      </c>
      <c r="S93" s="142">
        <f>SUM(S89:S92)</f>
        <v>2</v>
      </c>
      <c r="T93" s="104">
        <f>SUM(T89:T92)</f>
        <v>2</v>
      </c>
      <c r="U93" s="105">
        <f>SUM(U89:U92)</f>
        <v>1</v>
      </c>
      <c r="V93" s="90"/>
    </row>
    <row r="94" spans="2:22" ht="24.75" customHeight="1">
      <c r="B94" s="112"/>
      <c r="C94" s="159" t="s">
        <v>67</v>
      </c>
      <c r="D94" s="158" t="str">
        <f>IF(T93&gt;U93,D84,IF(U93&gt;T93,D85,IF(U93+T93=0," ","CHYBA ZADÁNÍ")))</f>
        <v>Nová Bělá</v>
      </c>
      <c r="E94" s="139"/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59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20">
    <mergeCell ref="P7:U7"/>
    <mergeCell ref="K13:M13"/>
    <mergeCell ref="U16:U17"/>
    <mergeCell ref="Q16:Q17"/>
    <mergeCell ref="S16:S17"/>
    <mergeCell ref="R16:R17"/>
    <mergeCell ref="N12:U12"/>
    <mergeCell ref="P11:U11"/>
    <mergeCell ref="M16:M17"/>
    <mergeCell ref="Q13:S13"/>
    <mergeCell ref="H13:J13"/>
    <mergeCell ref="N13:P13"/>
    <mergeCell ref="N16:N17"/>
    <mergeCell ref="E13:G13"/>
    <mergeCell ref="L16:L17"/>
    <mergeCell ref="K16:K17"/>
    <mergeCell ref="P8:U8"/>
    <mergeCell ref="D9:I9"/>
    <mergeCell ref="D10:I10"/>
    <mergeCell ref="E12:M12"/>
    <mergeCell ref="P10:U10"/>
    <mergeCell ref="P9:U9"/>
    <mergeCell ref="T3:U3"/>
    <mergeCell ref="P3:Q3"/>
    <mergeCell ref="P4:U4"/>
    <mergeCell ref="P6:U6"/>
    <mergeCell ref="N38:P38"/>
    <mergeCell ref="B16:B17"/>
    <mergeCell ref="P34:U34"/>
    <mergeCell ref="O16:O17"/>
    <mergeCell ref="P16:P17"/>
    <mergeCell ref="T16:T17"/>
    <mergeCell ref="P28:Q28"/>
    <mergeCell ref="T28:U28"/>
    <mergeCell ref="P29:U29"/>
    <mergeCell ref="D34:I34"/>
    <mergeCell ref="P36:U36"/>
    <mergeCell ref="P31:U31"/>
    <mergeCell ref="P32:U32"/>
    <mergeCell ref="P33:U33"/>
    <mergeCell ref="P35:U35"/>
    <mergeCell ref="D35:I35"/>
    <mergeCell ref="B41:B42"/>
    <mergeCell ref="E38:G38"/>
    <mergeCell ref="H38:J38"/>
    <mergeCell ref="E37:M37"/>
    <mergeCell ref="K41:K42"/>
    <mergeCell ref="L41:L42"/>
    <mergeCell ref="M41:M42"/>
    <mergeCell ref="K38:M38"/>
    <mergeCell ref="N37:U37"/>
    <mergeCell ref="U41:U42"/>
    <mergeCell ref="N41:N42"/>
    <mergeCell ref="O41:O42"/>
    <mergeCell ref="P41:P42"/>
    <mergeCell ref="Q41:Q42"/>
    <mergeCell ref="R41:R42"/>
    <mergeCell ref="S41:S42"/>
    <mergeCell ref="T41:T42"/>
    <mergeCell ref="Q38:S38"/>
    <mergeCell ref="P53:Q53"/>
    <mergeCell ref="T53:U53"/>
    <mergeCell ref="P54:U54"/>
    <mergeCell ref="P56:U56"/>
    <mergeCell ref="D59:I59"/>
    <mergeCell ref="P59:U59"/>
    <mergeCell ref="P57:U57"/>
    <mergeCell ref="P58:U58"/>
    <mergeCell ref="P61:U61"/>
    <mergeCell ref="B66:B67"/>
    <mergeCell ref="P60:U60"/>
    <mergeCell ref="Q63:S63"/>
    <mergeCell ref="K66:K67"/>
    <mergeCell ref="L66:L67"/>
    <mergeCell ref="D60:I60"/>
    <mergeCell ref="N62:U62"/>
    <mergeCell ref="K63:M63"/>
    <mergeCell ref="N63:P63"/>
    <mergeCell ref="E63:G63"/>
    <mergeCell ref="H63:J63"/>
    <mergeCell ref="E62:M62"/>
    <mergeCell ref="P79:U79"/>
    <mergeCell ref="Q66:Q67"/>
    <mergeCell ref="D84:I84"/>
    <mergeCell ref="P84:U84"/>
    <mergeCell ref="M66:M67"/>
    <mergeCell ref="N66:N67"/>
    <mergeCell ref="O66:O67"/>
    <mergeCell ref="P66:P67"/>
    <mergeCell ref="U66:U67"/>
    <mergeCell ref="R66:R67"/>
    <mergeCell ref="S66:S67"/>
    <mergeCell ref="T66:T67"/>
    <mergeCell ref="D85:I85"/>
    <mergeCell ref="P85:U85"/>
    <mergeCell ref="E87:M87"/>
    <mergeCell ref="N87:U87"/>
    <mergeCell ref="K88:M88"/>
    <mergeCell ref="N88:P88"/>
    <mergeCell ref="P83:U83"/>
    <mergeCell ref="P86:U86"/>
    <mergeCell ref="Q88:S88"/>
    <mergeCell ref="P82:U82"/>
    <mergeCell ref="P81:U81"/>
    <mergeCell ref="P78:Q78"/>
    <mergeCell ref="T78:U78"/>
    <mergeCell ref="B91:B92"/>
    <mergeCell ref="M91:M92"/>
    <mergeCell ref="P91:P92"/>
    <mergeCell ref="K91:K92"/>
    <mergeCell ref="E88:G88"/>
    <mergeCell ref="N91:N92"/>
    <mergeCell ref="O91:O92"/>
    <mergeCell ref="U91:U92"/>
    <mergeCell ref="Q91:Q92"/>
    <mergeCell ref="R91:R92"/>
    <mergeCell ref="S91:S92"/>
    <mergeCell ref="T91:T92"/>
    <mergeCell ref="L91:L92"/>
    <mergeCell ref="H88:J88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5">
      <selection activeCell="X44" sqref="X4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14.25" customHeight="1">
      <c r="C6" s="74" t="s">
        <v>48</v>
      </c>
      <c r="D6" s="123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370"/>
      <c r="E7" s="370"/>
      <c r="F7" s="370"/>
      <c r="G7" s="370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1"/>
      <c r="E8" s="371"/>
      <c r="F8" s="371"/>
      <c r="G8" s="371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4</v>
      </c>
      <c r="C9" s="70" t="s">
        <v>53</v>
      </c>
      <c r="D9" s="550" t="str">
        <f>IF(B9=1,X6,IF(B9=2,X7,IF(B9=3,X8,IF(B9=4,X9,IF(B9=5,X10,IF(B9=6,X11,IF(B9=7,X12,IF(B9=8,X13," "))))))))</f>
        <v>Výškovice  B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8</v>
      </c>
      <c r="C10" s="70" t="s">
        <v>55</v>
      </c>
      <c r="D10" s="550" t="str">
        <f>IF(B10=1,X6,IF(B10=2,X7,IF(B10=3,X8,IF(B10=4,X9,IF(B10=5,X10,IF(B10=6,X11,IF(B10=7,X12,IF(B10=8,X13," "))))))))</f>
        <v>Výškovice  C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127" t="s">
        <v>144</v>
      </c>
      <c r="D14" s="128" t="s">
        <v>147</v>
      </c>
      <c r="E14" s="129">
        <v>3</v>
      </c>
      <c r="F14" s="130" t="s">
        <v>17</v>
      </c>
      <c r="G14" s="131">
        <v>6</v>
      </c>
      <c r="H14" s="132">
        <v>2</v>
      </c>
      <c r="I14" s="130" t="s">
        <v>17</v>
      </c>
      <c r="J14" s="131">
        <v>6</v>
      </c>
      <c r="K14" s="132"/>
      <c r="L14" s="130" t="s">
        <v>17</v>
      </c>
      <c r="M14" s="133"/>
      <c r="N14" s="134">
        <f>E14+H14+K14</f>
        <v>5</v>
      </c>
      <c r="O14" s="135" t="s">
        <v>17</v>
      </c>
      <c r="P14" s="136">
        <f>G14+J14+M14</f>
        <v>12</v>
      </c>
      <c r="Q14" s="134">
        <f>SUM(AG14:AI14)</f>
        <v>0</v>
      </c>
      <c r="R14" s="135" t="s">
        <v>17</v>
      </c>
      <c r="S14" s="136">
        <f>SUM(AJ14:AL14)</f>
        <v>2</v>
      </c>
      <c r="T14" s="104">
        <f>IF(Q14&gt;S14,1,0)</f>
        <v>0</v>
      </c>
      <c r="U14" s="105">
        <f>IF(S14&gt;Q14,1,0)</f>
        <v>1</v>
      </c>
      <c r="V14" s="90"/>
      <c r="W14" s="300" t="s">
        <v>129</v>
      </c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1</v>
      </c>
      <c r="AL14" s="107">
        <f>IF(K14+M14&gt;0,IF(M14&gt;K14,1,0),0)</f>
        <v>0</v>
      </c>
    </row>
    <row r="15" spans="2:38" ht="24" customHeight="1">
      <c r="B15" s="98" t="s">
        <v>61</v>
      </c>
      <c r="C15" s="127" t="s">
        <v>143</v>
      </c>
      <c r="D15" s="137" t="s">
        <v>148</v>
      </c>
      <c r="E15" s="129">
        <v>1</v>
      </c>
      <c r="F15" s="130" t="s">
        <v>17</v>
      </c>
      <c r="G15" s="131">
        <v>6</v>
      </c>
      <c r="H15" s="132">
        <v>2</v>
      </c>
      <c r="I15" s="130" t="s">
        <v>17</v>
      </c>
      <c r="J15" s="131">
        <v>6</v>
      </c>
      <c r="K15" s="132"/>
      <c r="L15" s="130" t="s">
        <v>17</v>
      </c>
      <c r="M15" s="133"/>
      <c r="N15" s="134">
        <f>E15+H15+K15</f>
        <v>3</v>
      </c>
      <c r="O15" s="135" t="s">
        <v>17</v>
      </c>
      <c r="P15" s="136">
        <f>G15+J15+M15</f>
        <v>12</v>
      </c>
      <c r="Q15" s="134">
        <f>SUM(AG15:AI15)</f>
        <v>0</v>
      </c>
      <c r="R15" s="135" t="s">
        <v>17</v>
      </c>
      <c r="S15" s="136">
        <f>SUM(AJ15:AL15)</f>
        <v>2</v>
      </c>
      <c r="T15" s="104">
        <f>IF(Q15&gt;S15,1,0)</f>
        <v>0</v>
      </c>
      <c r="U15" s="105">
        <f>IF(S15&gt;Q15,1,0)</f>
        <v>1</v>
      </c>
      <c r="V15" s="90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535" t="s">
        <v>62</v>
      </c>
      <c r="C16" s="138" t="s">
        <v>144</v>
      </c>
      <c r="D16" s="137" t="s">
        <v>147</v>
      </c>
      <c r="E16" s="584">
        <v>7</v>
      </c>
      <c r="F16" s="582" t="s">
        <v>17</v>
      </c>
      <c r="G16" s="592">
        <v>6</v>
      </c>
      <c r="H16" s="580">
        <v>3</v>
      </c>
      <c r="I16" s="582" t="s">
        <v>17</v>
      </c>
      <c r="J16" s="592">
        <v>6</v>
      </c>
      <c r="K16" s="580">
        <v>7</v>
      </c>
      <c r="L16" s="582" t="s">
        <v>17</v>
      </c>
      <c r="M16" s="577">
        <v>5</v>
      </c>
      <c r="N16" s="569">
        <f>E16+H16+K16</f>
        <v>17</v>
      </c>
      <c r="O16" s="571" t="s">
        <v>17</v>
      </c>
      <c r="P16" s="573">
        <f>G16+J16+M16</f>
        <v>17</v>
      </c>
      <c r="Q16" s="569">
        <f>SUM(AG16:AI16)</f>
        <v>2</v>
      </c>
      <c r="R16" s="571" t="s">
        <v>17</v>
      </c>
      <c r="S16" s="573">
        <f>SUM(AJ16:AL16)</f>
        <v>1</v>
      </c>
      <c r="T16" s="575">
        <f>IF(Q16&gt;S16,1,0)</f>
        <v>1</v>
      </c>
      <c r="U16" s="567">
        <f>IF(S16&gt;Q16,1,0)</f>
        <v>0</v>
      </c>
      <c r="V16" s="110"/>
      <c r="AG16" s="107">
        <f>IF(E16&gt;G16,1,0)</f>
        <v>1</v>
      </c>
      <c r="AH16" s="107">
        <f>IF(H16&gt;J16,1,0)</f>
        <v>0</v>
      </c>
      <c r="AI16" s="107">
        <f>IF(K16+M16&gt;0,IF(K16&gt;M16,1,0),0)</f>
        <v>1</v>
      </c>
      <c r="AJ16" s="107">
        <f>IF(G16&gt;E16,1,0)</f>
        <v>0</v>
      </c>
      <c r="AK16" s="107">
        <f>IF(J16&gt;H16,1,0)</f>
        <v>1</v>
      </c>
      <c r="AL16" s="107">
        <f>IF(K16+M16&gt;0,IF(M16&gt;K16,1,0),0)</f>
        <v>0</v>
      </c>
    </row>
    <row r="17" spans="2:22" ht="21" customHeight="1">
      <c r="B17" s="536"/>
      <c r="C17" s="380" t="s">
        <v>143</v>
      </c>
      <c r="D17" s="382" t="s">
        <v>146</v>
      </c>
      <c r="E17" s="585"/>
      <c r="F17" s="583"/>
      <c r="G17" s="593"/>
      <c r="H17" s="581"/>
      <c r="I17" s="583"/>
      <c r="J17" s="593"/>
      <c r="K17" s="581"/>
      <c r="L17" s="583"/>
      <c r="M17" s="578"/>
      <c r="N17" s="570"/>
      <c r="O17" s="572"/>
      <c r="P17" s="574"/>
      <c r="Q17" s="570"/>
      <c r="R17" s="572"/>
      <c r="S17" s="574"/>
      <c r="T17" s="576"/>
      <c r="U17" s="568"/>
      <c r="V17" s="110"/>
    </row>
    <row r="18" spans="2:22" ht="23.25" customHeight="1">
      <c r="B18" s="112"/>
      <c r="C18" s="139" t="s">
        <v>66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>SUM(N14:N17)</f>
        <v>25</v>
      </c>
      <c r="O18" s="135" t="s">
        <v>17</v>
      </c>
      <c r="P18" s="142">
        <f>SUM(P14:P17)</f>
        <v>41</v>
      </c>
      <c r="Q18" s="141">
        <f>SUM(Q14:Q17)</f>
        <v>2</v>
      </c>
      <c r="R18" s="143" t="s">
        <v>17</v>
      </c>
      <c r="S18" s="142">
        <f>SUM(S14:S17)</f>
        <v>5</v>
      </c>
      <c r="T18" s="104">
        <f>SUM(T14:T17)</f>
        <v>1</v>
      </c>
      <c r="U18" s="105">
        <f>SUM(U14:U17)</f>
        <v>2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Výškovice  C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448">
        <v>41911</v>
      </c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 t="s">
        <v>118</v>
      </c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5</v>
      </c>
      <c r="C34" s="70" t="s">
        <v>53</v>
      </c>
      <c r="D34" s="540" t="str">
        <f>IF(B34=1,X31,IF(B34=2,X32,IF(B34=3,X33,IF(B34=4,X34,IF(B34=5,X35,IF(B34=6,X36,IF(B34=7,X37,IF(B34=8,X38," "))))))))</f>
        <v>Vratimov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3</v>
      </c>
      <c r="C35" s="70" t="s">
        <v>55</v>
      </c>
      <c r="D35" s="540" t="str">
        <f>IF(B35=1,X31,IF(B35=2,X32,IF(B35=3,X33,IF(B35=4,X34,IF(B35=5,X35,IF(B35=6,X36,IF(B35=7,X37,IF(B35=8,X38," "))))))))</f>
        <v>Nová Bělá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127" t="s">
        <v>180</v>
      </c>
      <c r="D39" s="128" t="s">
        <v>205</v>
      </c>
      <c r="E39" s="129">
        <v>6</v>
      </c>
      <c r="F39" s="130" t="s">
        <v>17</v>
      </c>
      <c r="G39" s="131">
        <v>1</v>
      </c>
      <c r="H39" s="132">
        <v>6</v>
      </c>
      <c r="I39" s="130" t="s">
        <v>17</v>
      </c>
      <c r="J39" s="131">
        <v>1</v>
      </c>
      <c r="K39" s="132"/>
      <c r="L39" s="130" t="s">
        <v>17</v>
      </c>
      <c r="M39" s="133"/>
      <c r="N39" s="134">
        <f>E39+H39+K39</f>
        <v>12</v>
      </c>
      <c r="O39" s="135" t="s">
        <v>17</v>
      </c>
      <c r="P39" s="136">
        <f>G39+J39+M39</f>
        <v>2</v>
      </c>
      <c r="Q39" s="134">
        <f>SUM(AG39:AI39)</f>
        <v>2</v>
      </c>
      <c r="R39" s="135" t="s">
        <v>17</v>
      </c>
      <c r="S39" s="136">
        <f>SUM(AJ39:AL39)</f>
        <v>0</v>
      </c>
      <c r="T39" s="104">
        <f>IF(Q39&gt;S39,1,0)</f>
        <v>1</v>
      </c>
      <c r="U39" s="105">
        <f>IF(S39&gt;Q39,1,0)</f>
        <v>0</v>
      </c>
      <c r="V39" s="90"/>
      <c r="X39" s="106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98" t="s">
        <v>61</v>
      </c>
      <c r="C40" s="127" t="s">
        <v>150</v>
      </c>
      <c r="D40" s="137" t="s">
        <v>173</v>
      </c>
      <c r="E40" s="129">
        <v>3</v>
      </c>
      <c r="F40" s="130" t="s">
        <v>17</v>
      </c>
      <c r="G40" s="131">
        <v>6</v>
      </c>
      <c r="H40" s="132">
        <v>0</v>
      </c>
      <c r="I40" s="130" t="s">
        <v>17</v>
      </c>
      <c r="J40" s="131">
        <v>6</v>
      </c>
      <c r="K40" s="132"/>
      <c r="L40" s="130" t="s">
        <v>17</v>
      </c>
      <c r="M40" s="133"/>
      <c r="N40" s="134">
        <f>E40+H40+K40</f>
        <v>3</v>
      </c>
      <c r="O40" s="135" t="s">
        <v>17</v>
      </c>
      <c r="P40" s="136">
        <f>G40+J40+M40</f>
        <v>12</v>
      </c>
      <c r="Q40" s="134">
        <f>SUM(AG40:AI40)</f>
        <v>0</v>
      </c>
      <c r="R40" s="135" t="s">
        <v>17</v>
      </c>
      <c r="S40" s="136">
        <f>SUM(AJ40:AL40)</f>
        <v>2</v>
      </c>
      <c r="T40" s="104">
        <f>IF(Q40&gt;S40,1,0)</f>
        <v>0</v>
      </c>
      <c r="U40" s="105">
        <f>IF(S40&gt;Q40,1,0)</f>
        <v>1</v>
      </c>
      <c r="V40" s="90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1</v>
      </c>
      <c r="AL40" s="107">
        <f>IF(K40+M40&gt;0,IF(M40&gt;K40,1,0),0)</f>
        <v>0</v>
      </c>
    </row>
    <row r="41" spans="2:38" ht="24.75" customHeight="1">
      <c r="B41" s="535" t="s">
        <v>62</v>
      </c>
      <c r="C41" s="138" t="s">
        <v>206</v>
      </c>
      <c r="D41" s="137" t="s">
        <v>205</v>
      </c>
      <c r="E41" s="584">
        <v>2</v>
      </c>
      <c r="F41" s="582" t="s">
        <v>17</v>
      </c>
      <c r="G41" s="592">
        <v>6</v>
      </c>
      <c r="H41" s="580">
        <v>6</v>
      </c>
      <c r="I41" s="582" t="s">
        <v>17</v>
      </c>
      <c r="J41" s="592">
        <v>2</v>
      </c>
      <c r="K41" s="580">
        <v>4</v>
      </c>
      <c r="L41" s="582" t="s">
        <v>17</v>
      </c>
      <c r="M41" s="577">
        <v>6</v>
      </c>
      <c r="N41" s="569">
        <f>E41+H41+K41</f>
        <v>12</v>
      </c>
      <c r="O41" s="571" t="s">
        <v>17</v>
      </c>
      <c r="P41" s="573">
        <f>G41+J41+M41</f>
        <v>14</v>
      </c>
      <c r="Q41" s="569">
        <f>SUM(AG41:AI41)</f>
        <v>1</v>
      </c>
      <c r="R41" s="571" t="s">
        <v>17</v>
      </c>
      <c r="S41" s="573">
        <f>SUM(AJ41:AL41)</f>
        <v>2</v>
      </c>
      <c r="T41" s="575">
        <f>IF(Q41&gt;S41,1,0)</f>
        <v>0</v>
      </c>
      <c r="U41" s="567">
        <f>IF(S41&gt;Q41,1,0)</f>
        <v>1</v>
      </c>
      <c r="V41" s="110"/>
      <c r="AG41" s="107">
        <f>IF(E41&gt;G41,1,0)</f>
        <v>0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1</v>
      </c>
      <c r="AK41" s="107">
        <f>IF(J41&gt;H41,1,0)</f>
        <v>0</v>
      </c>
      <c r="AL41" s="107">
        <f>IF(K41+M41&gt;0,IF(M41&gt;K41,1,0),0)</f>
        <v>1</v>
      </c>
    </row>
    <row r="42" spans="2:22" ht="24.75" customHeight="1">
      <c r="B42" s="536"/>
      <c r="C42" s="380" t="s">
        <v>150</v>
      </c>
      <c r="D42" s="382" t="s">
        <v>173</v>
      </c>
      <c r="E42" s="585"/>
      <c r="F42" s="583"/>
      <c r="G42" s="593"/>
      <c r="H42" s="581"/>
      <c r="I42" s="583"/>
      <c r="J42" s="593"/>
      <c r="K42" s="581"/>
      <c r="L42" s="583"/>
      <c r="M42" s="578"/>
      <c r="N42" s="570"/>
      <c r="O42" s="572"/>
      <c r="P42" s="574"/>
      <c r="Q42" s="570"/>
      <c r="R42" s="572"/>
      <c r="S42" s="574"/>
      <c r="T42" s="576"/>
      <c r="U42" s="568"/>
      <c r="V42" s="110"/>
    </row>
    <row r="43" spans="2:22" ht="24.75" customHeight="1">
      <c r="B43" s="112"/>
      <c r="C43" s="139" t="s">
        <v>66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>
        <f>SUM(N39:N42)</f>
        <v>27</v>
      </c>
      <c r="O43" s="135" t="s">
        <v>17</v>
      </c>
      <c r="P43" s="142">
        <f>SUM(P39:P42)</f>
        <v>28</v>
      </c>
      <c r="Q43" s="141">
        <f>SUM(Q39:Q42)</f>
        <v>3</v>
      </c>
      <c r="R43" s="143" t="s">
        <v>17</v>
      </c>
      <c r="S43" s="142">
        <f>SUM(S39:S42)</f>
        <v>4</v>
      </c>
      <c r="T43" s="104">
        <f>SUM(T39:T42)</f>
        <v>1</v>
      </c>
      <c r="U43" s="105">
        <f>SUM(U39:U42)</f>
        <v>2</v>
      </c>
      <c r="V43" s="90"/>
    </row>
    <row r="44" spans="2:22" ht="24.75" customHeight="1">
      <c r="B44" s="112"/>
      <c r="C44" s="159" t="s">
        <v>67</v>
      </c>
      <c r="D44" s="158" t="str">
        <f>IF(T43&gt;U43,D34,IF(U43&gt;T43,D35,IF(U43+T43=0," ","CHYBA ZADÁNÍ")))</f>
        <v>Nová Bělá</v>
      </c>
      <c r="E44" s="139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9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/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F56">AA6</f>
        <v>0</v>
      </c>
      <c r="AB56" s="1">
        <f t="shared" si="4"/>
        <v>0</v>
      </c>
      <c r="AC56" s="1">
        <f t="shared" si="4"/>
        <v>0</v>
      </c>
      <c r="AD56" s="1" t="str">
        <f t="shared" si="4"/>
        <v>Brušperk</v>
      </c>
      <c r="AE56" s="1">
        <f t="shared" si="4"/>
        <v>0</v>
      </c>
      <c r="AF56" s="1">
        <f t="shared" si="4"/>
        <v>0</v>
      </c>
    </row>
    <row r="57" spans="3:32" ht="15" customHeight="1">
      <c r="C57" s="74" t="s">
        <v>50</v>
      </c>
      <c r="D57" s="85"/>
      <c r="E57" s="85"/>
      <c r="F57" s="85"/>
      <c r="G57" s="85"/>
      <c r="H57" s="85"/>
      <c r="I57" s="8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5" ref="X57:X63">IF($N$4=1,AA57,IF($N$4=2,AB57,IF($N$4=3,AC57,IF($N$4=4,AD57,IF($N$4=5,AE57,IF($N$4=6,AF57," "))))))</f>
        <v>Hrabůvka</v>
      </c>
      <c r="AA57" s="1">
        <f aca="true" t="shared" si="6" ref="AA57:AE63">AA7</f>
        <v>0</v>
      </c>
      <c r="AB57" s="1">
        <f t="shared" si="6"/>
        <v>0</v>
      </c>
      <c r="AC57" s="1">
        <f t="shared" si="6"/>
        <v>0</v>
      </c>
      <c r="AD57" s="1" t="str">
        <f t="shared" si="6"/>
        <v>Hrabůvka</v>
      </c>
      <c r="AE57" s="1">
        <f t="shared" si="6"/>
        <v>0</v>
      </c>
      <c r="AF57" s="1">
        <f aca="true" t="shared" si="7" ref="AF57:AF63">AF7</f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5"/>
        <v>Nová Bělá</v>
      </c>
      <c r="AA58" s="1">
        <f t="shared" si="6"/>
        <v>0</v>
      </c>
      <c r="AB58" s="1">
        <f t="shared" si="6"/>
        <v>0</v>
      </c>
      <c r="AC58" s="1">
        <f t="shared" si="6"/>
        <v>0</v>
      </c>
      <c r="AD58" s="1" t="str">
        <f t="shared" si="6"/>
        <v>Nová Bělá</v>
      </c>
      <c r="AE58" s="1">
        <f t="shared" si="6"/>
        <v>0</v>
      </c>
      <c r="AF58" s="1">
        <f t="shared" si="7"/>
        <v>0</v>
      </c>
    </row>
    <row r="59" spans="2:32" ht="18.75">
      <c r="B59" s="87">
        <v>6</v>
      </c>
      <c r="C59" s="70" t="s">
        <v>53</v>
      </c>
      <c r="D59" s="550" t="str">
        <f>IF(B59=1,X56,IF(B59=2,X57,IF(B59=3,X58,IF(B59=4,X59,IF(B59=5,X60,IF(B59=6,X61,IF(B59=7,X62,IF(B59=8,X63," "))))))))</f>
        <v>Výškovice  A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5"/>
        <v>Výškovice  B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 t="str">
        <f t="shared" si="6"/>
        <v>Výškovice  B</v>
      </c>
      <c r="AE59" s="1">
        <f t="shared" si="6"/>
        <v>0</v>
      </c>
      <c r="AF59" s="1">
        <f t="shared" si="7"/>
        <v>0</v>
      </c>
    </row>
    <row r="60" spans="2:32" ht="18.75">
      <c r="B60" s="87">
        <v>2</v>
      </c>
      <c r="C60" s="70" t="s">
        <v>55</v>
      </c>
      <c r="D60" s="550" t="str">
        <f>IF(B60=1,X56,IF(B60=2,X57,IF(B60=3,X58,IF(B60=4,X59,IF(B60=5,X60,IF(B60=6,X61,IF(B60=7,X62,IF(B60=8,X63," "))))))))</f>
        <v>Hrabůvka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5"/>
        <v>Vratimov</v>
      </c>
      <c r="AA60" s="1">
        <f t="shared" si="6"/>
        <v>0</v>
      </c>
      <c r="AB60" s="1">
        <f t="shared" si="6"/>
        <v>0</v>
      </c>
      <c r="AC60" s="1">
        <f t="shared" si="6"/>
        <v>0</v>
      </c>
      <c r="AD60" s="1" t="str">
        <f t="shared" si="6"/>
        <v>Vratimov</v>
      </c>
      <c r="AE60" s="1">
        <f t="shared" si="6"/>
        <v>0</v>
      </c>
      <c r="AF60" s="1">
        <f t="shared" si="7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5"/>
        <v>Výškovice  A</v>
      </c>
      <c r="AA61" s="1">
        <f t="shared" si="6"/>
        <v>0</v>
      </c>
      <c r="AB61" s="1">
        <f t="shared" si="6"/>
        <v>0</v>
      </c>
      <c r="AC61" s="1">
        <f t="shared" si="6"/>
        <v>0</v>
      </c>
      <c r="AD61" s="1" t="str">
        <f t="shared" si="6"/>
        <v>Výškovice  A</v>
      </c>
      <c r="AE61" s="1">
        <f t="shared" si="6"/>
        <v>0</v>
      </c>
      <c r="AF61" s="1">
        <f t="shared" si="7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5"/>
        <v>Stará Bělá  A</v>
      </c>
      <c r="AA62" s="1">
        <f t="shared" si="6"/>
        <v>0</v>
      </c>
      <c r="AB62" s="1">
        <f t="shared" si="6"/>
        <v>0</v>
      </c>
      <c r="AC62" s="1">
        <f t="shared" si="6"/>
        <v>0</v>
      </c>
      <c r="AD62" s="1" t="str">
        <f t="shared" si="6"/>
        <v>Stará Bělá  A</v>
      </c>
      <c r="AE62" s="1">
        <f t="shared" si="6"/>
        <v>0</v>
      </c>
      <c r="AF62" s="1">
        <f t="shared" si="7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5"/>
        <v>Výškovice  C</v>
      </c>
      <c r="AA63" s="1">
        <f t="shared" si="6"/>
        <v>0</v>
      </c>
      <c r="AB63" s="1">
        <f t="shared" si="6"/>
        <v>0</v>
      </c>
      <c r="AC63" s="1">
        <f t="shared" si="6"/>
        <v>0</v>
      </c>
      <c r="AD63" s="1" t="str">
        <f t="shared" si="6"/>
        <v>Výškovice  C</v>
      </c>
      <c r="AE63" s="1">
        <f t="shared" si="6"/>
        <v>0</v>
      </c>
      <c r="AF63" s="1">
        <f t="shared" si="7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127" t="s">
        <v>141</v>
      </c>
      <c r="D64" s="128" t="s">
        <v>135</v>
      </c>
      <c r="E64" s="129">
        <v>0</v>
      </c>
      <c r="F64" s="130" t="s">
        <v>17</v>
      </c>
      <c r="G64" s="131">
        <v>6</v>
      </c>
      <c r="H64" s="132">
        <v>1</v>
      </c>
      <c r="I64" s="130" t="s">
        <v>17</v>
      </c>
      <c r="J64" s="131">
        <v>6</v>
      </c>
      <c r="K64" s="132"/>
      <c r="L64" s="130" t="s">
        <v>17</v>
      </c>
      <c r="M64" s="133"/>
      <c r="N64" s="134">
        <f>E64+H64+K64</f>
        <v>1</v>
      </c>
      <c r="O64" s="135" t="s">
        <v>17</v>
      </c>
      <c r="P64" s="136">
        <f>G64+J64+M64</f>
        <v>12</v>
      </c>
      <c r="Q64" s="134">
        <f>SUM(AG64:AI64)</f>
        <v>0</v>
      </c>
      <c r="R64" s="135" t="s">
        <v>17</v>
      </c>
      <c r="S64" s="136">
        <f>SUM(AJ64:AL64)</f>
        <v>2</v>
      </c>
      <c r="T64" s="104">
        <f>IF(Q64&gt;S64,1,0)</f>
        <v>0</v>
      </c>
      <c r="U64" s="105">
        <f>IF(S64&gt;Q64,1,0)</f>
        <v>1</v>
      </c>
      <c r="V64" s="90"/>
      <c r="X64" s="106"/>
      <c r="AG64" s="107">
        <f>IF(E64&gt;G64,1,0)</f>
        <v>0</v>
      </c>
      <c r="AH64" s="107">
        <f>IF(H64&gt;J64,1,0)</f>
        <v>0</v>
      </c>
      <c r="AI64" s="107">
        <f>IF(K64+M64&gt;0,IF(K64&gt;M64,1,0),0)</f>
        <v>0</v>
      </c>
      <c r="AJ64" s="107">
        <f>IF(G64&gt;E64,1,0)</f>
        <v>1</v>
      </c>
      <c r="AK64" s="107">
        <f>IF(J64&gt;H64,1,0)</f>
        <v>1</v>
      </c>
      <c r="AL64" s="107">
        <f>IF(K64+M64&gt;0,IF(M64&gt;K64,1,0),0)</f>
        <v>0</v>
      </c>
    </row>
    <row r="65" spans="2:38" ht="24.75" customHeight="1">
      <c r="B65" s="98" t="s">
        <v>61</v>
      </c>
      <c r="C65" s="127" t="s">
        <v>142</v>
      </c>
      <c r="D65" s="137" t="s">
        <v>134</v>
      </c>
      <c r="E65" s="129">
        <v>6</v>
      </c>
      <c r="F65" s="130" t="s">
        <v>17</v>
      </c>
      <c r="G65" s="131">
        <v>2</v>
      </c>
      <c r="H65" s="132">
        <v>6</v>
      </c>
      <c r="I65" s="130" t="s">
        <v>17</v>
      </c>
      <c r="J65" s="131">
        <v>2</v>
      </c>
      <c r="K65" s="132"/>
      <c r="L65" s="130" t="s">
        <v>17</v>
      </c>
      <c r="M65" s="133"/>
      <c r="N65" s="134">
        <f>E65+H65+K65</f>
        <v>12</v>
      </c>
      <c r="O65" s="135" t="s">
        <v>17</v>
      </c>
      <c r="P65" s="136">
        <f>G65+J65+M65</f>
        <v>4</v>
      </c>
      <c r="Q65" s="134">
        <f>SUM(AG65:AI65)</f>
        <v>2</v>
      </c>
      <c r="R65" s="135" t="s">
        <v>17</v>
      </c>
      <c r="S65" s="136">
        <f>SUM(AJ65:AL65)</f>
        <v>0</v>
      </c>
      <c r="T65" s="104">
        <f>IF(Q65&gt;S65,1,0)</f>
        <v>1</v>
      </c>
      <c r="U65" s="105">
        <f>IF(S65&gt;Q65,1,0)</f>
        <v>0</v>
      </c>
      <c r="V65" s="90"/>
      <c r="AG65" s="107">
        <f>IF(E65&gt;G65,1,0)</f>
        <v>1</v>
      </c>
      <c r="AH65" s="107">
        <f>IF(H65&gt;J65,1,0)</f>
        <v>1</v>
      </c>
      <c r="AI65" s="107">
        <f>IF(K65+M65&gt;0,IF(K65&gt;M65,1,0),0)</f>
        <v>0</v>
      </c>
      <c r="AJ65" s="107">
        <f>IF(G65&gt;E65,1,0)</f>
        <v>0</v>
      </c>
      <c r="AK65" s="107">
        <f>IF(J65&gt;H65,1,0)</f>
        <v>0</v>
      </c>
      <c r="AL65" s="107">
        <f>IF(K65+M65&gt;0,IF(M65&gt;K65,1,0),0)</f>
        <v>0</v>
      </c>
    </row>
    <row r="66" spans="2:38" ht="24.75" customHeight="1">
      <c r="B66" s="535" t="s">
        <v>62</v>
      </c>
      <c r="C66" s="138" t="s">
        <v>141</v>
      </c>
      <c r="D66" s="137" t="s">
        <v>187</v>
      </c>
      <c r="E66" s="584">
        <v>2</v>
      </c>
      <c r="F66" s="582" t="s">
        <v>17</v>
      </c>
      <c r="G66" s="592">
        <v>6</v>
      </c>
      <c r="H66" s="580">
        <v>2</v>
      </c>
      <c r="I66" s="582" t="s">
        <v>17</v>
      </c>
      <c r="J66" s="592">
        <v>6</v>
      </c>
      <c r="K66" s="580"/>
      <c r="L66" s="582" t="s">
        <v>17</v>
      </c>
      <c r="M66" s="577"/>
      <c r="N66" s="569">
        <f>E66+H66+K66</f>
        <v>4</v>
      </c>
      <c r="O66" s="571" t="s">
        <v>17</v>
      </c>
      <c r="P66" s="573">
        <f>G66+J66+M66</f>
        <v>12</v>
      </c>
      <c r="Q66" s="569">
        <f>SUM(AG66:AI66)</f>
        <v>0</v>
      </c>
      <c r="R66" s="571" t="s">
        <v>17</v>
      </c>
      <c r="S66" s="573">
        <f>SUM(AJ66:AL66)</f>
        <v>2</v>
      </c>
      <c r="T66" s="575">
        <f>IF(Q66&gt;S66,1,0)</f>
        <v>0</v>
      </c>
      <c r="U66" s="567">
        <f>IF(S66&gt;Q66,1,0)</f>
        <v>1</v>
      </c>
      <c r="V66" s="110"/>
      <c r="AG66" s="107">
        <f>IF(E66&gt;G66,1,0)</f>
        <v>0</v>
      </c>
      <c r="AH66" s="107">
        <f>IF(H66&gt;J66,1,0)</f>
        <v>0</v>
      </c>
      <c r="AI66" s="107">
        <f>IF(K66+M66&gt;0,IF(K66&gt;M66,1,0),0)</f>
        <v>0</v>
      </c>
      <c r="AJ66" s="107">
        <f>IF(G66&gt;E66,1,0)</f>
        <v>1</v>
      </c>
      <c r="AK66" s="107">
        <f>IF(J66&gt;H66,1,0)</f>
        <v>1</v>
      </c>
      <c r="AL66" s="107">
        <f>IF(K66+M66&gt;0,IF(M66&gt;K66,1,0),0)</f>
        <v>0</v>
      </c>
    </row>
    <row r="67" spans="2:22" ht="24.75" customHeight="1">
      <c r="B67" s="536"/>
      <c r="C67" s="380" t="s">
        <v>139</v>
      </c>
      <c r="D67" s="382" t="s">
        <v>134</v>
      </c>
      <c r="E67" s="585"/>
      <c r="F67" s="583"/>
      <c r="G67" s="593"/>
      <c r="H67" s="581"/>
      <c r="I67" s="583"/>
      <c r="J67" s="593"/>
      <c r="K67" s="581"/>
      <c r="L67" s="583"/>
      <c r="M67" s="578"/>
      <c r="N67" s="570"/>
      <c r="O67" s="572"/>
      <c r="P67" s="574"/>
      <c r="Q67" s="570"/>
      <c r="R67" s="572"/>
      <c r="S67" s="574"/>
      <c r="T67" s="576"/>
      <c r="U67" s="568"/>
      <c r="V67" s="110"/>
    </row>
    <row r="68" spans="2:22" ht="24.75" customHeight="1">
      <c r="B68" s="112"/>
      <c r="C68" s="139" t="s">
        <v>66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>
        <f>SUM(N64:N67)</f>
        <v>17</v>
      </c>
      <c r="O68" s="135" t="s">
        <v>17</v>
      </c>
      <c r="P68" s="142">
        <f>SUM(P64:P67)</f>
        <v>28</v>
      </c>
      <c r="Q68" s="141">
        <f>SUM(Q64:Q67)</f>
        <v>2</v>
      </c>
      <c r="R68" s="143" t="s">
        <v>17</v>
      </c>
      <c r="S68" s="142">
        <f>SUM(S64:S67)</f>
        <v>4</v>
      </c>
      <c r="T68" s="104">
        <f>SUM(T64:T67)</f>
        <v>1</v>
      </c>
      <c r="U68" s="105">
        <f>SUM(U64:U67)</f>
        <v>2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Hrabůvka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8" ref="AA81:AE88">AA6</f>
        <v>0</v>
      </c>
      <c r="AB81" s="1">
        <f t="shared" si="8"/>
        <v>0</v>
      </c>
      <c r="AC81" s="1">
        <f>AC6</f>
        <v>0</v>
      </c>
      <c r="AD81" s="1" t="str">
        <f t="shared" si="8"/>
        <v>Brušperk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74" t="s">
        <v>50</v>
      </c>
      <c r="D82" s="22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10" ref="X82:X88">IF($N$4=1,AA82,IF($N$4=2,AB82,IF($N$4=3,AC82,IF($N$4=4,AD82,IF($N$4=5,AE82,IF($N$4=6,AF82," "))))))</f>
        <v>Hrabůvka</v>
      </c>
      <c r="AA82" s="1">
        <f t="shared" si="8"/>
        <v>0</v>
      </c>
      <c r="AB82" s="1">
        <f t="shared" si="8"/>
        <v>0</v>
      </c>
      <c r="AC82" s="1">
        <f t="shared" si="8"/>
        <v>0</v>
      </c>
      <c r="AD82" s="1" t="str">
        <f t="shared" si="8"/>
        <v>Hrabůvka</v>
      </c>
      <c r="AE82" s="1">
        <f t="shared" si="8"/>
        <v>0</v>
      </c>
      <c r="AF82" s="1">
        <f t="shared" si="9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10"/>
        <v>Nová Bělá</v>
      </c>
      <c r="AA83" s="1">
        <f t="shared" si="8"/>
        <v>0</v>
      </c>
      <c r="AB83" s="1">
        <f t="shared" si="8"/>
        <v>0</v>
      </c>
      <c r="AC83" s="1">
        <f t="shared" si="8"/>
        <v>0</v>
      </c>
      <c r="AD83" s="1" t="str">
        <f t="shared" si="8"/>
        <v>Nová Bělá</v>
      </c>
      <c r="AE83" s="1">
        <f t="shared" si="8"/>
        <v>0</v>
      </c>
      <c r="AF83" s="1">
        <f t="shared" si="9"/>
        <v>0</v>
      </c>
    </row>
    <row r="84" spans="2:32" ht="18.75">
      <c r="B84" s="87">
        <v>7</v>
      </c>
      <c r="C84" s="70" t="s">
        <v>53</v>
      </c>
      <c r="D84" s="540" t="str">
        <f>IF(B84=1,X81,IF(B84=2,X82,IF(B84=3,X83,IF(B84=4,X84,IF(B84=5,X85,IF(B84=6,X86,IF(B84=7,X87,IF(B84=8,X88," "))))))))</f>
        <v>Stará Bělá  A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10"/>
        <v>Výškovice  B</v>
      </c>
      <c r="AA84" s="1">
        <f t="shared" si="8"/>
        <v>0</v>
      </c>
      <c r="AB84" s="1">
        <f t="shared" si="8"/>
        <v>0</v>
      </c>
      <c r="AC84" s="1">
        <f t="shared" si="8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7">
        <v>1</v>
      </c>
      <c r="C85" s="70" t="s">
        <v>55</v>
      </c>
      <c r="D85" s="540" t="str">
        <f>IF(B85=1,X81,IF(B85=2,X82,IF(B85=3,X83,IF(B85=4,X84,IF(B85=5,X85,IF(B85=6,X86,IF(B85=7,X87,IF(B85=8,X88," "))))))))</f>
        <v>Brušperk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10"/>
        <v>Vratimov</v>
      </c>
      <c r="AA85" s="1">
        <f t="shared" si="8"/>
        <v>0</v>
      </c>
      <c r="AB85" s="1">
        <f t="shared" si="8"/>
        <v>0</v>
      </c>
      <c r="AC85" s="1">
        <f t="shared" si="8"/>
        <v>0</v>
      </c>
      <c r="AD85" s="1" t="str">
        <f t="shared" si="8"/>
        <v>Vratimov</v>
      </c>
      <c r="AE85" s="1">
        <f t="shared" si="8"/>
        <v>0</v>
      </c>
      <c r="AF85" s="1">
        <f t="shared" si="9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10"/>
        <v>Výškovice  A</v>
      </c>
      <c r="AA86" s="1">
        <f t="shared" si="8"/>
        <v>0</v>
      </c>
      <c r="AB86" s="1">
        <f t="shared" si="8"/>
        <v>0</v>
      </c>
      <c r="AC86" s="1">
        <f t="shared" si="8"/>
        <v>0</v>
      </c>
      <c r="AD86" s="1" t="str">
        <f t="shared" si="8"/>
        <v>Výškovice  A</v>
      </c>
      <c r="AE86" s="1">
        <f t="shared" si="8"/>
        <v>0</v>
      </c>
      <c r="AF86" s="1">
        <f t="shared" si="9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10"/>
        <v>Stará Bělá  A</v>
      </c>
      <c r="AA87" s="1">
        <f t="shared" si="8"/>
        <v>0</v>
      </c>
      <c r="AB87" s="1">
        <f t="shared" si="8"/>
        <v>0</v>
      </c>
      <c r="AC87" s="1">
        <f t="shared" si="8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10"/>
        <v>Výškovice  C</v>
      </c>
      <c r="AA88" s="1">
        <f t="shared" si="8"/>
        <v>0</v>
      </c>
      <c r="AB88" s="1">
        <f t="shared" si="8"/>
        <v>0</v>
      </c>
      <c r="AC88" s="1">
        <f t="shared" si="8"/>
        <v>0</v>
      </c>
      <c r="AD88" s="1" t="str">
        <f t="shared" si="8"/>
        <v>Výškovice  C</v>
      </c>
      <c r="AE88" s="1">
        <f t="shared" si="8"/>
        <v>0</v>
      </c>
      <c r="AF88" s="1">
        <f t="shared" si="9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392" t="s">
        <v>88</v>
      </c>
      <c r="D89" s="393" t="s">
        <v>152</v>
      </c>
      <c r="E89" s="394">
        <v>0</v>
      </c>
      <c r="F89" s="395" t="s">
        <v>17</v>
      </c>
      <c r="G89" s="396">
        <v>6</v>
      </c>
      <c r="H89" s="397">
        <v>5</v>
      </c>
      <c r="I89" s="395" t="s">
        <v>17</v>
      </c>
      <c r="J89" s="396">
        <v>7</v>
      </c>
      <c r="K89" s="132"/>
      <c r="L89" s="130" t="s">
        <v>17</v>
      </c>
      <c r="M89" s="133"/>
      <c r="N89" s="134">
        <f>E89+H89+K89</f>
        <v>5</v>
      </c>
      <c r="O89" s="135" t="s">
        <v>17</v>
      </c>
      <c r="P89" s="136">
        <f>G89+J89+M89</f>
        <v>13</v>
      </c>
      <c r="Q89" s="134">
        <f>SUM(AG89:AI89)</f>
        <v>0</v>
      </c>
      <c r="R89" s="135" t="s">
        <v>17</v>
      </c>
      <c r="S89" s="136">
        <f>SUM(AJ89:AL89)</f>
        <v>2</v>
      </c>
      <c r="T89" s="104">
        <f>IF(Q89&gt;S89,1,0)</f>
        <v>0</v>
      </c>
      <c r="U89" s="105">
        <f>IF(S89&gt;Q89,1,0)</f>
        <v>1</v>
      </c>
      <c r="V89" s="90"/>
      <c r="X89" s="106"/>
      <c r="AG89" s="107">
        <f>IF(E89&gt;G89,1,0)</f>
        <v>0</v>
      </c>
      <c r="AH89" s="107">
        <f>IF(H89&gt;J89,1,0)</f>
        <v>0</v>
      </c>
      <c r="AI89" s="107">
        <f>IF(K89+M89&gt;0,IF(K89&gt;M89,1,0),0)</f>
        <v>0</v>
      </c>
      <c r="AJ89" s="107">
        <f>IF(G89&gt;E89,1,0)</f>
        <v>1</v>
      </c>
      <c r="AK89" s="107">
        <f>IF(J89&gt;H89,1,0)</f>
        <v>1</v>
      </c>
      <c r="AL89" s="107">
        <f>IF(K89+M89&gt;0,IF(M89&gt;K89,1,0),0)</f>
        <v>0</v>
      </c>
    </row>
    <row r="90" spans="2:38" ht="24.75" customHeight="1">
      <c r="B90" s="98" t="s">
        <v>61</v>
      </c>
      <c r="C90" s="398" t="s">
        <v>186</v>
      </c>
      <c r="D90" s="392" t="s">
        <v>166</v>
      </c>
      <c r="E90" s="399">
        <v>6</v>
      </c>
      <c r="F90" s="395" t="s">
        <v>17</v>
      </c>
      <c r="G90" s="396">
        <v>2</v>
      </c>
      <c r="H90" s="397">
        <v>6</v>
      </c>
      <c r="I90" s="395" t="s">
        <v>17</v>
      </c>
      <c r="J90" s="400">
        <v>1</v>
      </c>
      <c r="K90" s="132"/>
      <c r="L90" s="130" t="s">
        <v>17</v>
      </c>
      <c r="M90" s="133"/>
      <c r="N90" s="134">
        <f>E90+H90+K90</f>
        <v>12</v>
      </c>
      <c r="O90" s="135" t="s">
        <v>17</v>
      </c>
      <c r="P90" s="136">
        <f>G90+J90+M90</f>
        <v>3</v>
      </c>
      <c r="Q90" s="134">
        <f>SUM(AG90:AI90)</f>
        <v>2</v>
      </c>
      <c r="R90" s="135" t="s">
        <v>17</v>
      </c>
      <c r="S90" s="136">
        <f>SUM(AJ90:AL90)</f>
        <v>0</v>
      </c>
      <c r="T90" s="104">
        <f>IF(Q90&gt;S90,1,0)</f>
        <v>1</v>
      </c>
      <c r="U90" s="105">
        <f>IF(S90&gt;Q90,1,0)</f>
        <v>0</v>
      </c>
      <c r="V90" s="90"/>
      <c r="AG90" s="107">
        <f>IF(E90&gt;G90,1,0)</f>
        <v>1</v>
      </c>
      <c r="AH90" s="107">
        <f>IF(H90&gt;J90,1,0)</f>
        <v>1</v>
      </c>
      <c r="AI90" s="107">
        <f>IF(K90+M90&gt;0,IF(K90&gt;M90,1,0),0)</f>
        <v>0</v>
      </c>
      <c r="AJ90" s="107">
        <f>IF(G90&gt;E90,1,0)</f>
        <v>0</v>
      </c>
      <c r="AK90" s="107">
        <f>IF(J90&gt;H90,1,0)</f>
        <v>0</v>
      </c>
      <c r="AL90" s="107">
        <f>IF(K90+M90&gt;0,IF(M90&gt;K90,1,0),0)</f>
        <v>0</v>
      </c>
    </row>
    <row r="91" spans="2:38" ht="24.75" customHeight="1">
      <c r="B91" s="535" t="s">
        <v>62</v>
      </c>
      <c r="C91" s="398" t="s">
        <v>186</v>
      </c>
      <c r="D91" s="393" t="s">
        <v>152</v>
      </c>
      <c r="E91" s="594">
        <v>6</v>
      </c>
      <c r="F91" s="595" t="s">
        <v>17</v>
      </c>
      <c r="G91" s="596">
        <v>1</v>
      </c>
      <c r="H91" s="597">
        <v>6</v>
      </c>
      <c r="I91" s="595" t="s">
        <v>17</v>
      </c>
      <c r="J91" s="596">
        <v>1</v>
      </c>
      <c r="K91" s="580"/>
      <c r="L91" s="582" t="s">
        <v>17</v>
      </c>
      <c r="M91" s="577"/>
      <c r="N91" s="569">
        <f>E91+H91+K91</f>
        <v>12</v>
      </c>
      <c r="O91" s="571" t="s">
        <v>17</v>
      </c>
      <c r="P91" s="573">
        <f>G91+J91+M91</f>
        <v>2</v>
      </c>
      <c r="Q91" s="569">
        <f>SUM(AG91:AI91)</f>
        <v>2</v>
      </c>
      <c r="R91" s="571" t="s">
        <v>17</v>
      </c>
      <c r="S91" s="573">
        <f>SUM(AJ91:AL91)</f>
        <v>0</v>
      </c>
      <c r="T91" s="575">
        <f>IF(Q91&gt;S91,1,0)</f>
        <v>1</v>
      </c>
      <c r="U91" s="567">
        <f>IF(S91&gt;Q91,1,0)</f>
        <v>0</v>
      </c>
      <c r="V91" s="110"/>
      <c r="AG91" s="107">
        <f>IF(E91&gt;G91,1,0)</f>
        <v>1</v>
      </c>
      <c r="AH91" s="107">
        <f>IF(H91&gt;J91,1,0)</f>
        <v>1</v>
      </c>
      <c r="AI91" s="107">
        <f>IF(K91+M91&gt;0,IF(K91&gt;M91,1,0),0)</f>
        <v>0</v>
      </c>
      <c r="AJ91" s="107">
        <f>IF(G91&gt;E91,1,0)</f>
        <v>0</v>
      </c>
      <c r="AK91" s="107">
        <f>IF(J91&gt;H91,1,0)</f>
        <v>0</v>
      </c>
      <c r="AL91" s="107">
        <f>IF(K91+M91&gt;0,IF(M91&gt;K91,1,0),0)</f>
        <v>0</v>
      </c>
    </row>
    <row r="92" spans="2:22" ht="24.75" customHeight="1">
      <c r="B92" s="536"/>
      <c r="C92" s="401" t="s">
        <v>175</v>
      </c>
      <c r="D92" s="402" t="s">
        <v>166</v>
      </c>
      <c r="E92" s="594"/>
      <c r="F92" s="595"/>
      <c r="G92" s="596"/>
      <c r="H92" s="597"/>
      <c r="I92" s="595"/>
      <c r="J92" s="596"/>
      <c r="K92" s="581"/>
      <c r="L92" s="583"/>
      <c r="M92" s="578"/>
      <c r="N92" s="570"/>
      <c r="O92" s="572"/>
      <c r="P92" s="574"/>
      <c r="Q92" s="570"/>
      <c r="R92" s="572"/>
      <c r="S92" s="574"/>
      <c r="T92" s="576"/>
      <c r="U92" s="568"/>
      <c r="V92" s="110"/>
    </row>
    <row r="93" spans="2:22" ht="24.75" customHeight="1">
      <c r="B93" s="112"/>
      <c r="C93" s="139" t="s">
        <v>66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>
        <f>SUM(N89:N92)</f>
        <v>29</v>
      </c>
      <c r="O93" s="135" t="s">
        <v>17</v>
      </c>
      <c r="P93" s="142">
        <f>SUM(P89:P92)</f>
        <v>18</v>
      </c>
      <c r="Q93" s="141">
        <f>SUM(Q89:Q92)</f>
        <v>4</v>
      </c>
      <c r="R93" s="143" t="s">
        <v>17</v>
      </c>
      <c r="S93" s="142">
        <f>SUM(S89:S92)</f>
        <v>2</v>
      </c>
      <c r="T93" s="104">
        <f>SUM(T89:T92)</f>
        <v>2</v>
      </c>
      <c r="U93" s="105">
        <f>SUM(U89:U92)</f>
        <v>1</v>
      </c>
      <c r="V93" s="90"/>
    </row>
    <row r="94" spans="2:22" ht="24.75" customHeight="1">
      <c r="B94" s="112"/>
      <c r="C94" s="159" t="s">
        <v>67</v>
      </c>
      <c r="D94" s="158" t="str">
        <f>IF(T93&gt;U93,D84,IF(U93&gt;T93,D85,IF(U93+T93=0," ","CHYBA ZADÁNÍ")))</f>
        <v>Stará Bělá  A</v>
      </c>
      <c r="E94" s="139"/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59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H88:J88"/>
    <mergeCell ref="K88:M88"/>
    <mergeCell ref="L91:L92"/>
    <mergeCell ref="K91:K92"/>
    <mergeCell ref="I91:I92"/>
    <mergeCell ref="J91:J92"/>
    <mergeCell ref="B91:B92"/>
    <mergeCell ref="P83:U83"/>
    <mergeCell ref="S91:S92"/>
    <mergeCell ref="P84:U84"/>
    <mergeCell ref="Q88:S88"/>
    <mergeCell ref="T91:T92"/>
    <mergeCell ref="N91:N92"/>
    <mergeCell ref="P86:U86"/>
    <mergeCell ref="U91:U92"/>
    <mergeCell ref="Q91:Q92"/>
    <mergeCell ref="R91:R92"/>
    <mergeCell ref="D85:I85"/>
    <mergeCell ref="P85:U85"/>
    <mergeCell ref="E87:M87"/>
    <mergeCell ref="N87:U87"/>
    <mergeCell ref="O91:O92"/>
    <mergeCell ref="N88:P88"/>
    <mergeCell ref="P91:P92"/>
    <mergeCell ref="M91:M92"/>
    <mergeCell ref="E88:G88"/>
    <mergeCell ref="D84:I84"/>
    <mergeCell ref="P66:P67"/>
    <mergeCell ref="I66:I67"/>
    <mergeCell ref="K66:K67"/>
    <mergeCell ref="L66:L67"/>
    <mergeCell ref="H66:H67"/>
    <mergeCell ref="P82:U82"/>
    <mergeCell ref="P78:Q78"/>
    <mergeCell ref="T78:U78"/>
    <mergeCell ref="P79:U79"/>
    <mergeCell ref="P81:U81"/>
    <mergeCell ref="U66:U67"/>
    <mergeCell ref="Q66:Q67"/>
    <mergeCell ref="R66:R67"/>
    <mergeCell ref="S66:S67"/>
    <mergeCell ref="T66:T67"/>
    <mergeCell ref="N66:N67"/>
    <mergeCell ref="O66:O67"/>
    <mergeCell ref="B66:B67"/>
    <mergeCell ref="E66:E67"/>
    <mergeCell ref="F66:F67"/>
    <mergeCell ref="G66:G67"/>
    <mergeCell ref="J66:J67"/>
    <mergeCell ref="M66:M67"/>
    <mergeCell ref="E63:G63"/>
    <mergeCell ref="H63:J63"/>
    <mergeCell ref="K63:M63"/>
    <mergeCell ref="D59:I59"/>
    <mergeCell ref="D60:I60"/>
    <mergeCell ref="Q63:S63"/>
    <mergeCell ref="P61:U61"/>
    <mergeCell ref="P58:U58"/>
    <mergeCell ref="N63:P63"/>
    <mergeCell ref="P59:U59"/>
    <mergeCell ref="P60:U60"/>
    <mergeCell ref="G41:G42"/>
    <mergeCell ref="P56:U56"/>
    <mergeCell ref="P57:U57"/>
    <mergeCell ref="N62:U62"/>
    <mergeCell ref="E62:M62"/>
    <mergeCell ref="T53:U53"/>
    <mergeCell ref="P53:Q53"/>
    <mergeCell ref="P54:U54"/>
    <mergeCell ref="R41:R42"/>
    <mergeCell ref="P41:P42"/>
    <mergeCell ref="P28:Q28"/>
    <mergeCell ref="B41:B42"/>
    <mergeCell ref="U41:U42"/>
    <mergeCell ref="N41:N42"/>
    <mergeCell ref="O41:O42"/>
    <mergeCell ref="M41:M42"/>
    <mergeCell ref="K41:K42"/>
    <mergeCell ref="L41:L42"/>
    <mergeCell ref="E41:E42"/>
    <mergeCell ref="F41:F42"/>
    <mergeCell ref="Q41:Q42"/>
    <mergeCell ref="S41:S42"/>
    <mergeCell ref="T41:T42"/>
    <mergeCell ref="P36:U36"/>
    <mergeCell ref="H13:J13"/>
    <mergeCell ref="H16:H17"/>
    <mergeCell ref="I16:I17"/>
    <mergeCell ref="N16:N17"/>
    <mergeCell ref="D35:I35"/>
    <mergeCell ref="P33:U33"/>
    <mergeCell ref="P34:U34"/>
    <mergeCell ref="D34:I34"/>
    <mergeCell ref="P35:U35"/>
    <mergeCell ref="R16:R17"/>
    <mergeCell ref="T3:U3"/>
    <mergeCell ref="P3:Q3"/>
    <mergeCell ref="P4:U4"/>
    <mergeCell ref="T16:T17"/>
    <mergeCell ref="U16:U17"/>
    <mergeCell ref="N13:P13"/>
    <mergeCell ref="P6:U6"/>
    <mergeCell ref="P10:U10"/>
    <mergeCell ref="P9:U9"/>
    <mergeCell ref="P8:U8"/>
    <mergeCell ref="B16:B17"/>
    <mergeCell ref="M16:M17"/>
    <mergeCell ref="D9:I9"/>
    <mergeCell ref="K13:M13"/>
    <mergeCell ref="G16:G17"/>
    <mergeCell ref="J16:J17"/>
    <mergeCell ref="D10:I10"/>
    <mergeCell ref="F16:F17"/>
    <mergeCell ref="E16:E17"/>
    <mergeCell ref="E13:G13"/>
    <mergeCell ref="P7:U7"/>
    <mergeCell ref="P16:P17"/>
    <mergeCell ref="L16:L17"/>
    <mergeCell ref="E12:M12"/>
    <mergeCell ref="N12:U12"/>
    <mergeCell ref="Q13:S13"/>
    <mergeCell ref="O16:O17"/>
    <mergeCell ref="P11:U11"/>
    <mergeCell ref="K16:K17"/>
    <mergeCell ref="S16:S17"/>
    <mergeCell ref="T28:U28"/>
    <mergeCell ref="Q16:Q17"/>
    <mergeCell ref="H41:H42"/>
    <mergeCell ref="I41:I42"/>
    <mergeCell ref="J41:J42"/>
    <mergeCell ref="P29:U29"/>
    <mergeCell ref="Q38:S38"/>
    <mergeCell ref="P31:U31"/>
    <mergeCell ref="P32:U32"/>
    <mergeCell ref="E37:M37"/>
    <mergeCell ref="N37:U37"/>
    <mergeCell ref="E91:E92"/>
    <mergeCell ref="F91:F92"/>
    <mergeCell ref="G91:G92"/>
    <mergeCell ref="H91:H92"/>
    <mergeCell ref="E38:G38"/>
    <mergeCell ref="N38:P38"/>
    <mergeCell ref="H38:J38"/>
    <mergeCell ref="K38:M38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2"/>
  <sheetViews>
    <sheetView zoomScalePageLayoutView="0" workbookViewId="0" topLeftCell="A4">
      <selection activeCell="F38" sqref="F38:K38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7.8515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1" ht="18">
      <c r="E1" s="167" t="s">
        <v>72</v>
      </c>
      <c r="K1" s="12">
        <f>'Rozlosování-přehled'!N1</f>
        <v>2014</v>
      </c>
    </row>
    <row r="2" spans="2:14" ht="27.75" customHeight="1">
      <c r="B2" s="255"/>
      <c r="C2" s="255"/>
      <c r="D2" s="255"/>
      <c r="E2" s="256" t="s">
        <v>77</v>
      </c>
      <c r="F2" s="255"/>
      <c r="G2" s="255"/>
      <c r="H2" s="255"/>
      <c r="I2" s="255"/>
      <c r="J2" s="255"/>
      <c r="K2" s="255"/>
      <c r="L2" s="255"/>
      <c r="M2" s="255"/>
      <c r="N2" s="257" t="s">
        <v>0</v>
      </c>
    </row>
    <row r="3" spans="2:30" ht="15.75">
      <c r="B3" s="255"/>
      <c r="C3" s="255"/>
      <c r="D3" s="258" t="s">
        <v>1</v>
      </c>
      <c r="E3" s="259"/>
      <c r="F3" s="255"/>
      <c r="G3" s="255"/>
      <c r="H3" s="255"/>
      <c r="I3" s="255"/>
      <c r="J3" s="255"/>
      <c r="K3" s="255"/>
      <c r="L3" s="255"/>
      <c r="M3" s="260" t="s">
        <v>1</v>
      </c>
      <c r="N3" s="261" t="s">
        <v>2</v>
      </c>
      <c r="T3" s="2" t="s">
        <v>3</v>
      </c>
      <c r="AD3" s="2" t="s">
        <v>80</v>
      </c>
    </row>
    <row r="4" spans="2:27" ht="15">
      <c r="B4" s="255"/>
      <c r="C4" s="262" t="s">
        <v>4</v>
      </c>
      <c r="D4" s="263">
        <v>1</v>
      </c>
      <c r="E4" s="264" t="str">
        <f>IF(D4=1,N4,IF(D4=2,N5,IF(D4=3,N6,IF(D4=4,N7,IF(D4=5,N8,IF(D4=6,N9,IF(D4=7,N10,IF(D4=8,N11," "))))))))</f>
        <v>Brušperk</v>
      </c>
      <c r="F4" s="255"/>
      <c r="G4" s="255"/>
      <c r="H4" s="255"/>
      <c r="I4" s="265" t="s">
        <v>5</v>
      </c>
      <c r="J4" s="266"/>
      <c r="K4" s="255"/>
      <c r="L4" s="255"/>
      <c r="M4" s="308">
        <v>1</v>
      </c>
      <c r="N4" s="309" t="s">
        <v>125</v>
      </c>
      <c r="P4" s="1" t="s">
        <v>6</v>
      </c>
      <c r="Q4" s="2">
        <v>1</v>
      </c>
      <c r="R4" s="2">
        <v>8</v>
      </c>
      <c r="S4" s="5"/>
      <c r="T4" s="2">
        <v>2</v>
      </c>
      <c r="U4" s="2">
        <v>7</v>
      </c>
      <c r="V4" s="5"/>
      <c r="W4" s="2">
        <v>3</v>
      </c>
      <c r="X4" s="2">
        <v>6</v>
      </c>
      <c r="Y4" s="5"/>
      <c r="Z4" s="2">
        <v>4</v>
      </c>
      <c r="AA4" s="2">
        <v>5</v>
      </c>
    </row>
    <row r="5" spans="2:31" ht="15.75">
      <c r="B5" s="268"/>
      <c r="C5" s="269" t="s">
        <v>7</v>
      </c>
      <c r="D5" s="270"/>
      <c r="E5" s="271" t="s">
        <v>8</v>
      </c>
      <c r="F5" s="446" t="s">
        <v>9</v>
      </c>
      <c r="G5" s="447"/>
      <c r="H5" s="439"/>
      <c r="I5" s="272" t="s">
        <v>10</v>
      </c>
      <c r="J5" s="273" t="s">
        <v>11</v>
      </c>
      <c r="K5" s="274" t="s">
        <v>12</v>
      </c>
      <c r="L5" s="262"/>
      <c r="M5" s="308">
        <v>2</v>
      </c>
      <c r="N5" s="267" t="s">
        <v>119</v>
      </c>
      <c r="P5" s="1" t="s">
        <v>13</v>
      </c>
      <c r="Q5" s="2">
        <v>8</v>
      </c>
      <c r="R5" s="2">
        <v>5</v>
      </c>
      <c r="S5" s="5"/>
      <c r="T5" s="2">
        <v>6</v>
      </c>
      <c r="U5" s="2">
        <v>4</v>
      </c>
      <c r="V5" s="5"/>
      <c r="W5" s="2">
        <v>7</v>
      </c>
      <c r="X5" s="2">
        <v>3</v>
      </c>
      <c r="Y5" s="5"/>
      <c r="Z5" s="2">
        <v>1</v>
      </c>
      <c r="AA5" s="2">
        <v>2</v>
      </c>
      <c r="AC5" s="446" t="s">
        <v>9</v>
      </c>
      <c r="AD5" s="447"/>
      <c r="AE5" s="439"/>
    </row>
    <row r="6" spans="2:31" ht="15.75">
      <c r="B6" s="304" t="s">
        <v>14</v>
      </c>
      <c r="C6" s="275"/>
      <c r="D6" s="276"/>
      <c r="E6" s="276"/>
      <c r="F6" s="6"/>
      <c r="G6" s="6"/>
      <c r="H6" s="6"/>
      <c r="I6" s="276"/>
      <c r="J6" s="276"/>
      <c r="K6" s="277"/>
      <c r="L6" s="255"/>
      <c r="M6" s="308">
        <v>3</v>
      </c>
      <c r="N6" s="267" t="s">
        <v>52</v>
      </c>
      <c r="P6" s="1" t="s">
        <v>15</v>
      </c>
      <c r="Q6" s="2">
        <v>2</v>
      </c>
      <c r="R6" s="2">
        <v>8</v>
      </c>
      <c r="S6" s="5"/>
      <c r="T6" s="2">
        <v>3</v>
      </c>
      <c r="U6" s="2">
        <v>1</v>
      </c>
      <c r="V6" s="5"/>
      <c r="W6" s="2">
        <v>4</v>
      </c>
      <c r="X6" s="2">
        <v>7</v>
      </c>
      <c r="Y6" s="5"/>
      <c r="Z6" s="2">
        <v>5</v>
      </c>
      <c r="AA6" s="2">
        <v>6</v>
      </c>
      <c r="AC6" s="6"/>
      <c r="AD6" s="6"/>
      <c r="AE6" s="6"/>
    </row>
    <row r="7" spans="2:31" ht="15.75">
      <c r="B7" s="305" t="s">
        <v>158</v>
      </c>
      <c r="C7" s="278" t="str">
        <f>N4</f>
        <v>Brušperk</v>
      </c>
      <c r="D7" s="279" t="s">
        <v>16</v>
      </c>
      <c r="E7" s="280" t="str">
        <f>N11</f>
        <v>Výškovice  C</v>
      </c>
      <c r="F7" s="171">
        <v>3</v>
      </c>
      <c r="G7" s="172" t="s">
        <v>17</v>
      </c>
      <c r="H7" s="173">
        <v>0</v>
      </c>
      <c r="I7" s="360">
        <v>2</v>
      </c>
      <c r="J7" s="361">
        <v>1</v>
      </c>
      <c r="K7" s="389" t="s">
        <v>165</v>
      </c>
      <c r="L7" s="255"/>
      <c r="M7" s="308">
        <v>4</v>
      </c>
      <c r="N7" s="267" t="s">
        <v>21</v>
      </c>
      <c r="P7" s="1" t="s">
        <v>18</v>
      </c>
      <c r="Q7" s="2">
        <v>8</v>
      </c>
      <c r="R7" s="2">
        <v>6</v>
      </c>
      <c r="S7" s="5"/>
      <c r="T7" s="2">
        <v>7</v>
      </c>
      <c r="U7" s="2">
        <v>5</v>
      </c>
      <c r="V7" s="5"/>
      <c r="W7" s="2">
        <v>1</v>
      </c>
      <c r="X7" s="2">
        <v>4</v>
      </c>
      <c r="Y7" s="5"/>
      <c r="Z7" s="2">
        <v>2</v>
      </c>
      <c r="AA7" s="2">
        <v>3</v>
      </c>
      <c r="AC7" s="171" t="s">
        <v>37</v>
      </c>
      <c r="AD7" s="172" t="s">
        <v>17</v>
      </c>
      <c r="AE7" s="173" t="s">
        <v>37</v>
      </c>
    </row>
    <row r="8" spans="2:31" ht="15.75">
      <c r="B8" s="306"/>
      <c r="C8" s="281" t="str">
        <f>N5</f>
        <v>Hrabůvka</v>
      </c>
      <c r="D8" s="282" t="s">
        <v>16</v>
      </c>
      <c r="E8" s="283" t="str">
        <f>N10</f>
        <v>Stará Bělá  A</v>
      </c>
      <c r="F8" s="174">
        <v>2</v>
      </c>
      <c r="G8" s="175" t="s">
        <v>17</v>
      </c>
      <c r="H8" s="176">
        <v>1</v>
      </c>
      <c r="I8" s="362">
        <v>2</v>
      </c>
      <c r="J8" s="363">
        <v>1</v>
      </c>
      <c r="K8" s="390" t="s">
        <v>165</v>
      </c>
      <c r="L8" s="255"/>
      <c r="M8" s="308">
        <v>5</v>
      </c>
      <c r="N8" s="309" t="s">
        <v>118</v>
      </c>
      <c r="P8" s="1" t="s">
        <v>19</v>
      </c>
      <c r="Q8" s="2">
        <v>3</v>
      </c>
      <c r="R8" s="2">
        <v>8</v>
      </c>
      <c r="S8" s="5"/>
      <c r="T8" s="2">
        <v>4</v>
      </c>
      <c r="U8" s="2">
        <v>2</v>
      </c>
      <c r="V8" s="5"/>
      <c r="W8" s="2">
        <v>5</v>
      </c>
      <c r="X8" s="2">
        <v>1</v>
      </c>
      <c r="Y8" s="5"/>
      <c r="Z8" s="2">
        <v>6</v>
      </c>
      <c r="AA8" s="2">
        <v>7</v>
      </c>
      <c r="AC8" s="174" t="s">
        <v>37</v>
      </c>
      <c r="AD8" s="175" t="s">
        <v>17</v>
      </c>
      <c r="AE8" s="176" t="s">
        <v>37</v>
      </c>
    </row>
    <row r="9" spans="2:31" ht="15.75">
      <c r="B9" s="306"/>
      <c r="C9" s="281" t="str">
        <f>N6</f>
        <v>Nová Bělá</v>
      </c>
      <c r="D9" s="282" t="s">
        <v>16</v>
      </c>
      <c r="E9" s="283" t="str">
        <f>N9</f>
        <v>Výškovice  A</v>
      </c>
      <c r="F9" s="174">
        <v>1</v>
      </c>
      <c r="G9" s="175" t="s">
        <v>17</v>
      </c>
      <c r="H9" s="176">
        <v>2</v>
      </c>
      <c r="I9" s="362">
        <v>1</v>
      </c>
      <c r="J9" s="363">
        <v>2</v>
      </c>
      <c r="K9" s="390" t="s">
        <v>165</v>
      </c>
      <c r="L9" s="255"/>
      <c r="M9" s="308">
        <v>6</v>
      </c>
      <c r="N9" s="267" t="s">
        <v>29</v>
      </c>
      <c r="P9" s="1" t="s">
        <v>20</v>
      </c>
      <c r="Q9" s="2">
        <v>8</v>
      </c>
      <c r="R9" s="2">
        <v>7</v>
      </c>
      <c r="S9" s="5"/>
      <c r="T9" s="2">
        <v>1</v>
      </c>
      <c r="U9" s="2">
        <v>6</v>
      </c>
      <c r="V9" s="5"/>
      <c r="W9" s="2">
        <v>2</v>
      </c>
      <c r="X9" s="2">
        <v>5</v>
      </c>
      <c r="Y9" s="5"/>
      <c r="Z9" s="2">
        <v>3</v>
      </c>
      <c r="AA9" s="2">
        <v>4</v>
      </c>
      <c r="AC9" s="174" t="s">
        <v>37</v>
      </c>
      <c r="AD9" s="175" t="s">
        <v>17</v>
      </c>
      <c r="AE9" s="176" t="s">
        <v>37</v>
      </c>
    </row>
    <row r="10" spans="2:31" ht="15.75">
      <c r="B10" s="306"/>
      <c r="C10" s="284" t="str">
        <f>N7</f>
        <v>Výškovice  B</v>
      </c>
      <c r="D10" s="285" t="s">
        <v>16</v>
      </c>
      <c r="E10" s="286" t="str">
        <f>N8</f>
        <v>Vratimov</v>
      </c>
      <c r="F10" s="177">
        <v>1</v>
      </c>
      <c r="G10" s="178" t="s">
        <v>17</v>
      </c>
      <c r="H10" s="179">
        <v>2</v>
      </c>
      <c r="I10" s="364">
        <v>1</v>
      </c>
      <c r="J10" s="365">
        <v>2</v>
      </c>
      <c r="K10" s="391" t="s">
        <v>165</v>
      </c>
      <c r="L10" s="255"/>
      <c r="M10" s="308">
        <v>7</v>
      </c>
      <c r="N10" s="267" t="s">
        <v>79</v>
      </c>
      <c r="P10" s="1" t="s">
        <v>22</v>
      </c>
      <c r="Q10" s="2">
        <v>4</v>
      </c>
      <c r="R10" s="2">
        <v>8</v>
      </c>
      <c r="S10" s="5"/>
      <c r="T10" s="2">
        <v>5</v>
      </c>
      <c r="U10" s="2">
        <v>3</v>
      </c>
      <c r="V10" s="5"/>
      <c r="W10" s="2">
        <v>6</v>
      </c>
      <c r="X10" s="2">
        <v>2</v>
      </c>
      <c r="Y10" s="5"/>
      <c r="Z10" s="2">
        <v>7</v>
      </c>
      <c r="AA10" s="2">
        <v>1</v>
      </c>
      <c r="AC10" s="177" t="s">
        <v>37</v>
      </c>
      <c r="AD10" s="178" t="s">
        <v>17</v>
      </c>
      <c r="AE10" s="179" t="s">
        <v>37</v>
      </c>
    </row>
    <row r="11" spans="2:31" ht="15.75">
      <c r="B11" s="307" t="s">
        <v>23</v>
      </c>
      <c r="C11" s="275"/>
      <c r="D11" s="275"/>
      <c r="E11" s="275"/>
      <c r="F11" s="7"/>
      <c r="G11" s="8"/>
      <c r="H11" s="7"/>
      <c r="I11" s="366"/>
      <c r="J11" s="366"/>
      <c r="K11" s="367"/>
      <c r="L11" s="255"/>
      <c r="M11" s="308">
        <v>8</v>
      </c>
      <c r="N11" s="267" t="s">
        <v>117</v>
      </c>
      <c r="AC11" s="7"/>
      <c r="AD11" s="8"/>
      <c r="AE11" s="7"/>
    </row>
    <row r="12" spans="2:31" ht="15.75">
      <c r="B12" s="305" t="s">
        <v>159</v>
      </c>
      <c r="C12" s="278" t="str">
        <f>N11</f>
        <v>Výškovice  C</v>
      </c>
      <c r="D12" s="279" t="s">
        <v>16</v>
      </c>
      <c r="E12" s="280" t="str">
        <f>N8</f>
        <v>Vratimov</v>
      </c>
      <c r="F12" s="171">
        <v>1</v>
      </c>
      <c r="G12" s="172" t="s">
        <v>17</v>
      </c>
      <c r="H12" s="173">
        <v>2</v>
      </c>
      <c r="I12" s="360">
        <v>1</v>
      </c>
      <c r="J12" s="361">
        <v>2</v>
      </c>
      <c r="K12" s="389" t="s">
        <v>165</v>
      </c>
      <c r="L12" s="255"/>
      <c r="M12" s="255"/>
      <c r="N12" s="267"/>
      <c r="AC12" s="171" t="s">
        <v>37</v>
      </c>
      <c r="AD12" s="172" t="s">
        <v>17</v>
      </c>
      <c r="AE12" s="173" t="s">
        <v>37</v>
      </c>
    </row>
    <row r="13" spans="2:31" ht="15.75">
      <c r="B13" s="306"/>
      <c r="C13" s="281" t="str">
        <f>N9</f>
        <v>Výškovice  A</v>
      </c>
      <c r="D13" s="282" t="s">
        <v>16</v>
      </c>
      <c r="E13" s="283" t="str">
        <f>N7</f>
        <v>Výškovice  B</v>
      </c>
      <c r="F13" s="174">
        <v>2</v>
      </c>
      <c r="G13" s="175" t="s">
        <v>17</v>
      </c>
      <c r="H13" s="176">
        <v>0</v>
      </c>
      <c r="I13" s="362">
        <v>2</v>
      </c>
      <c r="J13" s="363">
        <v>1</v>
      </c>
      <c r="K13" s="390" t="s">
        <v>165</v>
      </c>
      <c r="L13" s="255"/>
      <c r="M13" s="287"/>
      <c r="N13" s="267" t="s">
        <v>178</v>
      </c>
      <c r="AC13" s="174" t="s">
        <v>37</v>
      </c>
      <c r="AD13" s="175" t="s">
        <v>17</v>
      </c>
      <c r="AE13" s="176" t="s">
        <v>37</v>
      </c>
    </row>
    <row r="14" spans="2:31" ht="15.75">
      <c r="B14" s="306"/>
      <c r="C14" s="281" t="str">
        <f>N10</f>
        <v>Stará Bělá  A</v>
      </c>
      <c r="D14" s="282" t="s">
        <v>16</v>
      </c>
      <c r="E14" s="283" t="str">
        <f>N6</f>
        <v>Nová Bělá</v>
      </c>
      <c r="F14" s="174">
        <v>3</v>
      </c>
      <c r="G14" s="175" t="s">
        <v>17</v>
      </c>
      <c r="H14" s="176">
        <v>0</v>
      </c>
      <c r="I14" s="362">
        <v>2</v>
      </c>
      <c r="J14" s="363">
        <v>1</v>
      </c>
      <c r="K14" s="390" t="s">
        <v>165</v>
      </c>
      <c r="L14" s="255"/>
      <c r="M14" s="255"/>
      <c r="N14" s="267"/>
      <c r="Q14" s="1">
        <v>1</v>
      </c>
      <c r="R14" s="1">
        <v>5</v>
      </c>
      <c r="T14" s="1" t="s">
        <v>132</v>
      </c>
      <c r="AA14" s="9"/>
      <c r="AC14" s="174" t="s">
        <v>37</v>
      </c>
      <c r="AD14" s="175" t="s">
        <v>17</v>
      </c>
      <c r="AE14" s="176" t="s">
        <v>37</v>
      </c>
    </row>
    <row r="15" spans="2:31" ht="15.75">
      <c r="B15" s="306"/>
      <c r="C15" s="284" t="str">
        <f>N4</f>
        <v>Brušperk</v>
      </c>
      <c r="D15" s="285" t="s">
        <v>16</v>
      </c>
      <c r="E15" s="286" t="str">
        <f>N5</f>
        <v>Hrabůvka</v>
      </c>
      <c r="F15" s="177">
        <v>2</v>
      </c>
      <c r="G15" s="178" t="s">
        <v>17</v>
      </c>
      <c r="H15" s="179">
        <v>1</v>
      </c>
      <c r="I15" s="364">
        <v>2</v>
      </c>
      <c r="J15" s="365">
        <v>1</v>
      </c>
      <c r="K15" s="391" t="s">
        <v>165</v>
      </c>
      <c r="L15" s="255"/>
      <c r="M15" s="255"/>
      <c r="N15" s="267"/>
      <c r="Q15" s="1">
        <v>2</v>
      </c>
      <c r="R15" s="1">
        <v>6</v>
      </c>
      <c r="AA15" s="10"/>
      <c r="AC15" s="177" t="s">
        <v>37</v>
      </c>
      <c r="AD15" s="178" t="s">
        <v>17</v>
      </c>
      <c r="AE15" s="179" t="s">
        <v>37</v>
      </c>
    </row>
    <row r="16" spans="2:31" ht="15.75">
      <c r="B16" s="307" t="s">
        <v>24</v>
      </c>
      <c r="C16" s="275"/>
      <c r="D16" s="275"/>
      <c r="E16" s="275"/>
      <c r="F16" s="144"/>
      <c r="G16" s="145"/>
      <c r="H16" s="144"/>
      <c r="I16" s="366"/>
      <c r="J16" s="366"/>
      <c r="K16" s="367"/>
      <c r="L16" s="255"/>
      <c r="M16" s="255"/>
      <c r="N16" s="267"/>
      <c r="P16" s="300"/>
      <c r="Q16" s="1">
        <v>3</v>
      </c>
      <c r="R16" s="1">
        <v>7</v>
      </c>
      <c r="AA16" s="10"/>
      <c r="AC16" s="144"/>
      <c r="AD16" s="145"/>
      <c r="AE16" s="144"/>
    </row>
    <row r="17" spans="2:35" ht="15.75">
      <c r="B17" s="305" t="s">
        <v>160</v>
      </c>
      <c r="C17" s="278" t="str">
        <f>N5</f>
        <v>Hrabůvka</v>
      </c>
      <c r="D17" s="279" t="s">
        <v>16</v>
      </c>
      <c r="E17" s="280" t="str">
        <f>N11</f>
        <v>Výškovice  C</v>
      </c>
      <c r="F17" s="171">
        <v>2</v>
      </c>
      <c r="G17" s="172" t="s">
        <v>17</v>
      </c>
      <c r="H17" s="173">
        <v>1</v>
      </c>
      <c r="I17" s="360">
        <v>2</v>
      </c>
      <c r="J17" s="361">
        <v>1</v>
      </c>
      <c r="K17" s="389" t="s">
        <v>165</v>
      </c>
      <c r="L17" s="255"/>
      <c r="M17" s="255"/>
      <c r="N17" s="267"/>
      <c r="Q17" s="1">
        <v>4</v>
      </c>
      <c r="R17" s="1">
        <v>8</v>
      </c>
      <c r="AA17" s="10"/>
      <c r="AC17" s="171" t="s">
        <v>37</v>
      </c>
      <c r="AD17" s="172" t="s">
        <v>17</v>
      </c>
      <c r="AE17" s="173" t="s">
        <v>37</v>
      </c>
      <c r="AI17" s="317" t="s">
        <v>119</v>
      </c>
    </row>
    <row r="18" spans="2:35" ht="15.75">
      <c r="B18" s="306"/>
      <c r="C18" s="281" t="str">
        <f>N6</f>
        <v>Nová Bělá</v>
      </c>
      <c r="D18" s="282" t="s">
        <v>16</v>
      </c>
      <c r="E18" s="283" t="str">
        <f>N4</f>
        <v>Brušperk</v>
      </c>
      <c r="F18" s="174">
        <v>1</v>
      </c>
      <c r="G18" s="175" t="s">
        <v>17</v>
      </c>
      <c r="H18" s="176">
        <v>2</v>
      </c>
      <c r="I18" s="362">
        <v>1</v>
      </c>
      <c r="J18" s="363">
        <v>2</v>
      </c>
      <c r="K18" s="390" t="s">
        <v>165</v>
      </c>
      <c r="L18" s="255"/>
      <c r="M18" s="255"/>
      <c r="N18" s="267"/>
      <c r="AA18" s="10"/>
      <c r="AC18" s="174" t="s">
        <v>37</v>
      </c>
      <c r="AD18" s="175" t="s">
        <v>17</v>
      </c>
      <c r="AE18" s="176" t="s">
        <v>37</v>
      </c>
      <c r="AI18" s="317" t="s">
        <v>116</v>
      </c>
    </row>
    <row r="19" spans="2:35" ht="15.75">
      <c r="B19" s="306"/>
      <c r="C19" s="281" t="str">
        <f>N7</f>
        <v>Výškovice  B</v>
      </c>
      <c r="D19" s="282" t="s">
        <v>16</v>
      </c>
      <c r="E19" s="283" t="str">
        <f>N10</f>
        <v>Stará Bělá  A</v>
      </c>
      <c r="F19" s="174">
        <v>0</v>
      </c>
      <c r="G19" s="175" t="s">
        <v>17</v>
      </c>
      <c r="H19" s="176">
        <v>3</v>
      </c>
      <c r="I19" s="362">
        <v>1</v>
      </c>
      <c r="J19" s="363">
        <v>2</v>
      </c>
      <c r="K19" s="390" t="s">
        <v>165</v>
      </c>
      <c r="L19" s="255"/>
      <c r="M19" s="255"/>
      <c r="N19" s="267"/>
      <c r="AA19" s="10"/>
      <c r="AC19" s="174" t="s">
        <v>37</v>
      </c>
      <c r="AD19" s="175" t="s">
        <v>17</v>
      </c>
      <c r="AE19" s="176" t="s">
        <v>37</v>
      </c>
      <c r="AI19" s="309" t="s">
        <v>78</v>
      </c>
    </row>
    <row r="20" spans="2:35" ht="15.75">
      <c r="B20" s="306"/>
      <c r="C20" s="284" t="str">
        <f>N8</f>
        <v>Vratimov</v>
      </c>
      <c r="D20" s="285" t="s">
        <v>16</v>
      </c>
      <c r="E20" s="286" t="str">
        <f>N9</f>
        <v>Výškovice  A</v>
      </c>
      <c r="F20" s="177">
        <v>1</v>
      </c>
      <c r="G20" s="178" t="s">
        <v>17</v>
      </c>
      <c r="H20" s="179">
        <v>2</v>
      </c>
      <c r="I20" s="364">
        <v>1</v>
      </c>
      <c r="J20" s="365">
        <v>2</v>
      </c>
      <c r="K20" s="391" t="s">
        <v>165</v>
      </c>
      <c r="L20" s="255"/>
      <c r="M20" s="255"/>
      <c r="N20" s="267"/>
      <c r="AA20" s="10"/>
      <c r="AC20" s="177" t="s">
        <v>37</v>
      </c>
      <c r="AD20" s="178" t="s">
        <v>17</v>
      </c>
      <c r="AE20" s="179" t="s">
        <v>37</v>
      </c>
      <c r="AI20" s="309" t="s">
        <v>21</v>
      </c>
    </row>
    <row r="21" spans="2:35" ht="15.75">
      <c r="B21" s="307" t="s">
        <v>25</v>
      </c>
      <c r="C21" s="275"/>
      <c r="D21" s="275"/>
      <c r="E21" s="275"/>
      <c r="F21" s="144"/>
      <c r="G21" s="145"/>
      <c r="H21" s="144"/>
      <c r="I21" s="366"/>
      <c r="J21" s="366"/>
      <c r="K21" s="367"/>
      <c r="L21" s="255"/>
      <c r="M21" s="255"/>
      <c r="N21" s="267"/>
      <c r="AA21" s="10"/>
      <c r="AC21" s="144"/>
      <c r="AD21" s="145"/>
      <c r="AE21" s="144"/>
      <c r="AI21" s="83" t="s">
        <v>52</v>
      </c>
    </row>
    <row r="22" spans="2:35" ht="15.75">
      <c r="B22" s="305" t="s">
        <v>161</v>
      </c>
      <c r="C22" s="278" t="str">
        <f>N11</f>
        <v>Výškovice  C</v>
      </c>
      <c r="D22" s="279" t="s">
        <v>16</v>
      </c>
      <c r="E22" s="280" t="str">
        <f>N9</f>
        <v>Výškovice  A</v>
      </c>
      <c r="F22" s="171">
        <v>2</v>
      </c>
      <c r="G22" s="172" t="s">
        <v>17</v>
      </c>
      <c r="H22" s="173">
        <v>1</v>
      </c>
      <c r="I22" s="360">
        <v>2</v>
      </c>
      <c r="J22" s="361">
        <v>1</v>
      </c>
      <c r="K22" s="389" t="s">
        <v>165</v>
      </c>
      <c r="L22" s="255"/>
      <c r="M22" s="255"/>
      <c r="N22" s="267"/>
      <c r="AC22" s="171" t="s">
        <v>37</v>
      </c>
      <c r="AD22" s="172" t="s">
        <v>17</v>
      </c>
      <c r="AE22" s="173" t="s">
        <v>37</v>
      </c>
      <c r="AI22" s="309" t="s">
        <v>117</v>
      </c>
    </row>
    <row r="23" spans="2:35" ht="15.75">
      <c r="B23" s="306"/>
      <c r="C23" s="281" t="str">
        <f>N10</f>
        <v>Stará Bělá  A</v>
      </c>
      <c r="D23" s="282" t="s">
        <v>16</v>
      </c>
      <c r="E23" s="283" t="str">
        <f>N8</f>
        <v>Vratimov</v>
      </c>
      <c r="F23" s="174">
        <v>3</v>
      </c>
      <c r="G23" s="175" t="s">
        <v>17</v>
      </c>
      <c r="H23" s="176">
        <v>0</v>
      </c>
      <c r="I23" s="362">
        <v>2</v>
      </c>
      <c r="J23" s="363">
        <v>1</v>
      </c>
      <c r="K23" s="390" t="s">
        <v>165</v>
      </c>
      <c r="L23" s="255"/>
      <c r="M23" s="287"/>
      <c r="N23" s="267"/>
      <c r="AC23" s="174" t="s">
        <v>37</v>
      </c>
      <c r="AD23" s="175" t="s">
        <v>17</v>
      </c>
      <c r="AE23" s="176" t="s">
        <v>37</v>
      </c>
      <c r="AI23" s="309" t="s">
        <v>79</v>
      </c>
    </row>
    <row r="24" spans="2:35" ht="15.75">
      <c r="B24" s="306"/>
      <c r="C24" s="281" t="str">
        <f>N4</f>
        <v>Brušperk</v>
      </c>
      <c r="D24" s="282" t="s">
        <v>16</v>
      </c>
      <c r="E24" s="283" t="str">
        <f>N7</f>
        <v>Výškovice  B</v>
      </c>
      <c r="F24" s="174">
        <v>2</v>
      </c>
      <c r="G24" s="175" t="s">
        <v>17</v>
      </c>
      <c r="H24" s="176">
        <v>1</v>
      </c>
      <c r="I24" s="362">
        <v>2</v>
      </c>
      <c r="J24" s="363">
        <v>1</v>
      </c>
      <c r="K24" s="390" t="s">
        <v>165</v>
      </c>
      <c r="L24" s="255"/>
      <c r="M24" s="255"/>
      <c r="N24" s="267"/>
      <c r="AC24" s="174" t="s">
        <v>37</v>
      </c>
      <c r="AD24" s="175" t="s">
        <v>17</v>
      </c>
      <c r="AE24" s="176" t="s">
        <v>37</v>
      </c>
      <c r="AI24" s="309" t="s">
        <v>29</v>
      </c>
    </row>
    <row r="25" spans="2:35" ht="15.75">
      <c r="B25" s="306"/>
      <c r="C25" s="284" t="str">
        <f>N5</f>
        <v>Hrabůvka</v>
      </c>
      <c r="D25" s="285" t="s">
        <v>16</v>
      </c>
      <c r="E25" s="286" t="str">
        <f>N6</f>
        <v>Nová Bělá</v>
      </c>
      <c r="F25" s="177">
        <v>2</v>
      </c>
      <c r="G25" s="178" t="s">
        <v>17</v>
      </c>
      <c r="H25" s="179">
        <v>1</v>
      </c>
      <c r="I25" s="364">
        <v>2</v>
      </c>
      <c r="J25" s="365">
        <v>1</v>
      </c>
      <c r="K25" s="391" t="s">
        <v>165</v>
      </c>
      <c r="L25" s="255"/>
      <c r="M25" s="255"/>
      <c r="N25" s="267"/>
      <c r="AC25" s="177" t="s">
        <v>37</v>
      </c>
      <c r="AD25" s="178" t="s">
        <v>17</v>
      </c>
      <c r="AE25" s="179" t="s">
        <v>37</v>
      </c>
      <c r="AI25" s="255"/>
    </row>
    <row r="26" spans="2:35" ht="15.75">
      <c r="B26" s="307" t="s">
        <v>26</v>
      </c>
      <c r="C26" s="275"/>
      <c r="D26" s="275"/>
      <c r="E26" s="275"/>
      <c r="F26" s="144"/>
      <c r="G26" s="145"/>
      <c r="H26" s="144"/>
      <c r="I26" s="366"/>
      <c r="J26" s="366"/>
      <c r="K26" s="367"/>
      <c r="L26" s="255"/>
      <c r="M26" s="255"/>
      <c r="N26" s="267"/>
      <c r="AC26" s="144"/>
      <c r="AD26" s="145"/>
      <c r="AE26" s="144"/>
      <c r="AI26" s="255"/>
    </row>
    <row r="27" spans="2:35" ht="15.75">
      <c r="B27" s="305" t="s">
        <v>162</v>
      </c>
      <c r="C27" s="278" t="str">
        <f>N6</f>
        <v>Nová Bělá</v>
      </c>
      <c r="D27" s="279" t="s">
        <v>16</v>
      </c>
      <c r="E27" s="280" t="str">
        <f>N11</f>
        <v>Výškovice  C</v>
      </c>
      <c r="F27" s="171">
        <v>2</v>
      </c>
      <c r="G27" s="172" t="s">
        <v>17</v>
      </c>
      <c r="H27" s="173">
        <v>0</v>
      </c>
      <c r="I27" s="360">
        <v>2</v>
      </c>
      <c r="J27" s="361">
        <v>1</v>
      </c>
      <c r="K27" s="389" t="s">
        <v>165</v>
      </c>
      <c r="L27" s="255"/>
      <c r="M27" s="255"/>
      <c r="N27" s="267" t="s">
        <v>178</v>
      </c>
      <c r="AC27" s="171" t="s">
        <v>37</v>
      </c>
      <c r="AD27" s="172" t="s">
        <v>17</v>
      </c>
      <c r="AE27" s="173" t="s">
        <v>37</v>
      </c>
      <c r="AI27" s="255"/>
    </row>
    <row r="28" spans="2:35" ht="15.75">
      <c r="B28" s="306"/>
      <c r="C28" s="281" t="str">
        <f>N7</f>
        <v>Výškovice  B</v>
      </c>
      <c r="D28" s="282" t="s">
        <v>16</v>
      </c>
      <c r="E28" s="283" t="str">
        <f>N5</f>
        <v>Hrabůvka</v>
      </c>
      <c r="F28" s="174">
        <v>0</v>
      </c>
      <c r="G28" s="175" t="s">
        <v>17</v>
      </c>
      <c r="H28" s="176">
        <v>3</v>
      </c>
      <c r="I28" s="362">
        <v>1</v>
      </c>
      <c r="J28" s="363">
        <v>2</v>
      </c>
      <c r="K28" s="390" t="s">
        <v>165</v>
      </c>
      <c r="L28" s="255"/>
      <c r="M28" s="255"/>
      <c r="N28" s="267"/>
      <c r="AC28" s="174" t="s">
        <v>37</v>
      </c>
      <c r="AD28" s="175" t="s">
        <v>17</v>
      </c>
      <c r="AE28" s="176" t="s">
        <v>37</v>
      </c>
      <c r="AI28" s="309" t="s">
        <v>116</v>
      </c>
    </row>
    <row r="29" spans="2:35" ht="15.75">
      <c r="B29" s="306"/>
      <c r="C29" s="281" t="str">
        <f>N8</f>
        <v>Vratimov</v>
      </c>
      <c r="D29" s="282" t="s">
        <v>16</v>
      </c>
      <c r="E29" s="283" t="str">
        <f>N4</f>
        <v>Brušperk</v>
      </c>
      <c r="F29" s="174">
        <v>0</v>
      </c>
      <c r="G29" s="175" t="s">
        <v>17</v>
      </c>
      <c r="H29" s="176">
        <v>3</v>
      </c>
      <c r="I29" s="362">
        <v>1</v>
      </c>
      <c r="J29" s="363">
        <v>2</v>
      </c>
      <c r="K29" s="390" t="s">
        <v>165</v>
      </c>
      <c r="L29" s="255"/>
      <c r="M29" s="255"/>
      <c r="N29" s="267"/>
      <c r="AC29" s="174" t="s">
        <v>37</v>
      </c>
      <c r="AD29" s="175" t="s">
        <v>17</v>
      </c>
      <c r="AE29" s="176" t="s">
        <v>37</v>
      </c>
      <c r="AI29" s="309" t="s">
        <v>78</v>
      </c>
    </row>
    <row r="30" spans="2:35" ht="15.75">
      <c r="B30" s="306"/>
      <c r="C30" s="284" t="str">
        <f>N9</f>
        <v>Výškovice  A</v>
      </c>
      <c r="D30" s="285" t="s">
        <v>16</v>
      </c>
      <c r="E30" s="286" t="str">
        <f>N10</f>
        <v>Stará Bělá  A</v>
      </c>
      <c r="F30" s="177">
        <v>0</v>
      </c>
      <c r="G30" s="178" t="s">
        <v>17</v>
      </c>
      <c r="H30" s="179">
        <v>3</v>
      </c>
      <c r="I30" s="364">
        <v>1</v>
      </c>
      <c r="J30" s="365">
        <v>2</v>
      </c>
      <c r="K30" s="391" t="s">
        <v>165</v>
      </c>
      <c r="L30" s="255"/>
      <c r="M30" s="255"/>
      <c r="N30" s="267"/>
      <c r="AC30" s="177" t="s">
        <v>37</v>
      </c>
      <c r="AD30" s="178" t="s">
        <v>17</v>
      </c>
      <c r="AE30" s="179" t="s">
        <v>37</v>
      </c>
      <c r="AI30" s="309" t="s">
        <v>21</v>
      </c>
    </row>
    <row r="31" spans="2:35" ht="15.75">
      <c r="B31" s="307" t="s">
        <v>27</v>
      </c>
      <c r="C31" s="275"/>
      <c r="D31" s="275"/>
      <c r="E31" s="275"/>
      <c r="F31" s="144"/>
      <c r="G31" s="145"/>
      <c r="H31" s="144"/>
      <c r="I31" s="366"/>
      <c r="J31" s="366"/>
      <c r="K31" s="367"/>
      <c r="L31" s="255"/>
      <c r="M31" s="255"/>
      <c r="N31" s="267"/>
      <c r="AC31" s="144"/>
      <c r="AD31" s="145"/>
      <c r="AE31" s="144"/>
      <c r="AI31" s="317" t="s">
        <v>119</v>
      </c>
    </row>
    <row r="32" spans="2:35" ht="15.75">
      <c r="B32" s="305" t="s">
        <v>163</v>
      </c>
      <c r="C32" s="278" t="str">
        <f>N11</f>
        <v>Výškovice  C</v>
      </c>
      <c r="D32" s="279" t="s">
        <v>16</v>
      </c>
      <c r="E32" s="280" t="str">
        <f>N10</f>
        <v>Stará Bělá  A</v>
      </c>
      <c r="F32" s="171">
        <v>0</v>
      </c>
      <c r="G32" s="172" t="s">
        <v>17</v>
      </c>
      <c r="H32" s="173">
        <v>3</v>
      </c>
      <c r="I32" s="360">
        <v>1</v>
      </c>
      <c r="J32" s="361">
        <v>2</v>
      </c>
      <c r="K32" s="389" t="s">
        <v>165</v>
      </c>
      <c r="L32" s="255"/>
      <c r="M32" s="287"/>
      <c r="N32" s="267"/>
      <c r="AC32" s="171" t="s">
        <v>37</v>
      </c>
      <c r="AD32" s="172" t="s">
        <v>17</v>
      </c>
      <c r="AE32" s="173" t="s">
        <v>37</v>
      </c>
      <c r="AI32" s="309" t="s">
        <v>29</v>
      </c>
    </row>
    <row r="33" spans="2:35" ht="15.75">
      <c r="B33" s="306"/>
      <c r="C33" s="281" t="str">
        <f>N4</f>
        <v>Brušperk</v>
      </c>
      <c r="D33" s="282" t="s">
        <v>16</v>
      </c>
      <c r="E33" s="283" t="str">
        <f>N9</f>
        <v>Výškovice  A</v>
      </c>
      <c r="F33" s="174">
        <v>3</v>
      </c>
      <c r="G33" s="175" t="s">
        <v>17</v>
      </c>
      <c r="H33" s="176">
        <v>0</v>
      </c>
      <c r="I33" s="362">
        <v>2</v>
      </c>
      <c r="J33" s="363">
        <v>1</v>
      </c>
      <c r="K33" s="390" t="s">
        <v>165</v>
      </c>
      <c r="L33" s="255"/>
      <c r="M33" s="255"/>
      <c r="N33" s="267"/>
      <c r="AC33" s="174" t="s">
        <v>37</v>
      </c>
      <c r="AD33" s="175" t="s">
        <v>17</v>
      </c>
      <c r="AE33" s="176" t="s">
        <v>37</v>
      </c>
      <c r="AI33" s="309" t="s">
        <v>79</v>
      </c>
    </row>
    <row r="34" spans="2:35" ht="15.75">
      <c r="B34" s="306"/>
      <c r="C34" s="281" t="str">
        <f>N5</f>
        <v>Hrabůvka</v>
      </c>
      <c r="D34" s="282" t="s">
        <v>16</v>
      </c>
      <c r="E34" s="283" t="str">
        <f>N8</f>
        <v>Vratimov</v>
      </c>
      <c r="F34" s="174">
        <v>2</v>
      </c>
      <c r="G34" s="175" t="s">
        <v>17</v>
      </c>
      <c r="H34" s="176">
        <v>1</v>
      </c>
      <c r="I34" s="362">
        <v>2</v>
      </c>
      <c r="J34" s="363">
        <v>1</v>
      </c>
      <c r="K34" s="390" t="s">
        <v>165</v>
      </c>
      <c r="L34" s="255"/>
      <c r="M34" s="287"/>
      <c r="N34" s="267"/>
      <c r="AC34" s="174" t="s">
        <v>37</v>
      </c>
      <c r="AD34" s="175" t="s">
        <v>17</v>
      </c>
      <c r="AE34" s="176" t="s">
        <v>37</v>
      </c>
      <c r="AI34" s="309" t="s">
        <v>117</v>
      </c>
    </row>
    <row r="35" spans="2:35" ht="15.75">
      <c r="B35" s="306"/>
      <c r="C35" s="284" t="str">
        <f>N6</f>
        <v>Nová Bělá</v>
      </c>
      <c r="D35" s="285" t="s">
        <v>16</v>
      </c>
      <c r="E35" s="286" t="str">
        <f>N7</f>
        <v>Výškovice  B</v>
      </c>
      <c r="F35" s="177">
        <v>2</v>
      </c>
      <c r="G35" s="178" t="s">
        <v>17</v>
      </c>
      <c r="H35" s="179">
        <v>1</v>
      </c>
      <c r="I35" s="364">
        <v>2</v>
      </c>
      <c r="J35" s="365">
        <v>1</v>
      </c>
      <c r="K35" s="391" t="s">
        <v>165</v>
      </c>
      <c r="L35" s="255"/>
      <c r="M35" s="255"/>
      <c r="N35" s="267"/>
      <c r="AC35" s="177" t="s">
        <v>37</v>
      </c>
      <c r="AD35" s="178" t="s">
        <v>17</v>
      </c>
      <c r="AE35" s="179" t="s">
        <v>37</v>
      </c>
      <c r="AI35" s="83" t="s">
        <v>52</v>
      </c>
    </row>
    <row r="36" spans="2:31" ht="15.75">
      <c r="B36" s="307" t="s">
        <v>28</v>
      </c>
      <c r="C36" s="275"/>
      <c r="D36" s="275"/>
      <c r="E36" s="275"/>
      <c r="F36" s="144"/>
      <c r="G36" s="145"/>
      <c r="H36" s="144"/>
      <c r="I36" s="366"/>
      <c r="J36" s="366"/>
      <c r="K36" s="367"/>
      <c r="L36" s="255"/>
      <c r="M36" s="255"/>
      <c r="N36" s="255"/>
      <c r="AC36" s="144"/>
      <c r="AD36" s="145"/>
      <c r="AE36" s="144"/>
    </row>
    <row r="37" spans="2:31" ht="15.75">
      <c r="B37" s="305" t="s">
        <v>164</v>
      </c>
      <c r="C37" s="278" t="str">
        <f>N7</f>
        <v>Výškovice  B</v>
      </c>
      <c r="D37" s="279" t="s">
        <v>16</v>
      </c>
      <c r="E37" s="280" t="str">
        <f>N11</f>
        <v>Výškovice  C</v>
      </c>
      <c r="F37" s="171">
        <v>1</v>
      </c>
      <c r="G37" s="172" t="s">
        <v>17</v>
      </c>
      <c r="H37" s="173">
        <v>2</v>
      </c>
      <c r="I37" s="360">
        <v>1</v>
      </c>
      <c r="J37" s="361">
        <v>2</v>
      </c>
      <c r="K37" s="389" t="s">
        <v>165</v>
      </c>
      <c r="L37" s="255"/>
      <c r="M37" s="255"/>
      <c r="N37" s="255"/>
      <c r="AC37" s="171" t="s">
        <v>37</v>
      </c>
      <c r="AD37" s="172" t="s">
        <v>17</v>
      </c>
      <c r="AE37" s="173" t="s">
        <v>37</v>
      </c>
    </row>
    <row r="38" spans="2:31" ht="15.75">
      <c r="B38" s="288"/>
      <c r="C38" s="281" t="str">
        <f>N8</f>
        <v>Vratimov</v>
      </c>
      <c r="D38" s="282" t="s">
        <v>16</v>
      </c>
      <c r="E38" s="283" t="str">
        <f>N6</f>
        <v>Nová Bělá</v>
      </c>
      <c r="F38" s="174">
        <v>1</v>
      </c>
      <c r="G38" s="175" t="s">
        <v>17</v>
      </c>
      <c r="H38" s="176">
        <v>2</v>
      </c>
      <c r="I38" s="362">
        <v>1</v>
      </c>
      <c r="J38" s="363">
        <v>2</v>
      </c>
      <c r="K38" s="390" t="s">
        <v>165</v>
      </c>
      <c r="L38" s="255"/>
      <c r="M38" s="255"/>
      <c r="N38" s="255"/>
      <c r="AC38" s="174" t="s">
        <v>37</v>
      </c>
      <c r="AD38" s="175" t="s">
        <v>17</v>
      </c>
      <c r="AE38" s="176" t="s">
        <v>37</v>
      </c>
    </row>
    <row r="39" spans="2:31" ht="15.75">
      <c r="B39" s="288"/>
      <c r="C39" s="281" t="str">
        <f>N9</f>
        <v>Výškovice  A</v>
      </c>
      <c r="D39" s="282" t="s">
        <v>16</v>
      </c>
      <c r="E39" s="283" t="str">
        <f>N5</f>
        <v>Hrabůvka</v>
      </c>
      <c r="F39" s="174">
        <v>1</v>
      </c>
      <c r="G39" s="175" t="s">
        <v>17</v>
      </c>
      <c r="H39" s="176">
        <v>2</v>
      </c>
      <c r="I39" s="362">
        <v>1</v>
      </c>
      <c r="J39" s="363">
        <v>2</v>
      </c>
      <c r="K39" s="390" t="s">
        <v>165</v>
      </c>
      <c r="L39" s="255"/>
      <c r="M39" s="255"/>
      <c r="N39" s="255"/>
      <c r="AC39" s="174" t="s">
        <v>37</v>
      </c>
      <c r="AD39" s="175" t="s">
        <v>17</v>
      </c>
      <c r="AE39" s="176" t="s">
        <v>37</v>
      </c>
    </row>
    <row r="40" spans="2:31" ht="15.75">
      <c r="B40" s="288"/>
      <c r="C40" s="284" t="str">
        <f>N10</f>
        <v>Stará Bělá  A</v>
      </c>
      <c r="D40" s="285" t="s">
        <v>16</v>
      </c>
      <c r="E40" s="286" t="str">
        <f>N4</f>
        <v>Brušperk</v>
      </c>
      <c r="F40" s="177">
        <v>2</v>
      </c>
      <c r="G40" s="178" t="s">
        <v>17</v>
      </c>
      <c r="H40" s="179">
        <v>1</v>
      </c>
      <c r="I40" s="364">
        <v>2</v>
      </c>
      <c r="J40" s="365">
        <v>1</v>
      </c>
      <c r="K40" s="391" t="s">
        <v>165</v>
      </c>
      <c r="L40" s="255"/>
      <c r="M40" s="255"/>
      <c r="N40" s="255"/>
      <c r="AC40" s="177" t="s">
        <v>37</v>
      </c>
      <c r="AD40" s="178" t="s">
        <v>17</v>
      </c>
      <c r="AE40" s="179" t="s">
        <v>37</v>
      </c>
    </row>
    <row r="41" spans="2:31" ht="15.75">
      <c r="B41" s="291"/>
      <c r="C41" s="292"/>
      <c r="D41" s="292"/>
      <c r="E41" s="292"/>
      <c r="F41" s="292"/>
      <c r="G41" s="293"/>
      <c r="H41" s="292"/>
      <c r="I41" s="294"/>
      <c r="J41" s="294"/>
      <c r="K41" s="276"/>
      <c r="L41" s="255"/>
      <c r="M41" s="255"/>
      <c r="N41" s="255"/>
      <c r="AC41" s="295"/>
      <c r="AD41" s="296"/>
      <c r="AE41" s="295"/>
    </row>
    <row r="42" spans="2:14" ht="15">
      <c r="B42" s="255"/>
      <c r="C42" s="289"/>
      <c r="D42" s="255"/>
      <c r="E42" s="298"/>
      <c r="F42" s="255"/>
      <c r="G42" s="255"/>
      <c r="H42" s="255"/>
      <c r="I42" s="290"/>
      <c r="J42" s="290"/>
      <c r="K42" s="255"/>
      <c r="L42" s="255"/>
      <c r="M42" s="255"/>
      <c r="N42" s="255"/>
    </row>
  </sheetData>
  <sheetProtection selectLockedCells="1"/>
  <mergeCells count="2">
    <mergeCell ref="F5:H5"/>
    <mergeCell ref="AC5:AE5"/>
  </mergeCells>
  <conditionalFormatting sqref="C7:C10 E7:E10 C12:C15 E12:E15 C17:C20 E17:E20 C22:C25 C27:C30 E22:E25 E27:E30 C32:C35 E32:E35 E37:E40 C37:C40">
    <cfRule type="cellIs" priority="11" dxfId="29" operator="equal" stopIfTrue="1">
      <formula>$E$4</formula>
    </cfRule>
  </conditionalFormatting>
  <printOptions horizontalCentered="1"/>
  <pageMargins left="0.7874015748031497" right="0" top="0.5905511811023623" bottom="0.3937007874015748" header="0.11811023622047245" footer="0.31496062992125984"/>
  <pageSetup fitToHeight="2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17"/>
  <sheetViews>
    <sheetView zoomScalePageLayoutView="0" workbookViewId="0" topLeftCell="A1">
      <selection activeCell="B15" sqref="B15"/>
    </sheetView>
  </sheetViews>
  <sheetFormatPr defaultColWidth="10.421875" defaultRowHeight="12.75"/>
  <cols>
    <col min="1" max="1" width="0.85546875" style="11" customWidth="1"/>
    <col min="2" max="2" width="5.7109375" style="11" customWidth="1"/>
    <col min="3" max="3" width="13.7109375" style="11" customWidth="1"/>
    <col min="4" max="4" width="3.421875" style="11" customWidth="1"/>
    <col min="5" max="6" width="13.7109375" style="11" customWidth="1"/>
    <col min="7" max="7" width="2.7109375" style="11" customWidth="1"/>
    <col min="8" max="9" width="13.7109375" style="11" customWidth="1"/>
    <col min="10" max="10" width="3.00390625" style="11" customWidth="1"/>
    <col min="11" max="12" width="13.7109375" style="11" customWidth="1"/>
    <col min="13" max="13" width="2.57421875" style="11" customWidth="1"/>
    <col min="14" max="14" width="13.7109375" style="11" customWidth="1"/>
    <col min="15" max="15" width="2.140625" style="11" customWidth="1"/>
    <col min="16" max="16" width="11.8515625" style="11" customWidth="1"/>
    <col min="17" max="17" width="16.421875" style="11" customWidth="1"/>
    <col min="18" max="18" width="40.28125" style="11" customWidth="1"/>
    <col min="19" max="19" width="7.8515625" style="11" customWidth="1"/>
    <col min="20" max="20" width="5.00390625" style="11" customWidth="1"/>
    <col min="21" max="21" width="3.57421875" style="11" customWidth="1"/>
    <col min="22" max="22" width="2.57421875" style="11" customWidth="1"/>
    <col min="23" max="23" width="4.7109375" style="11" customWidth="1"/>
    <col min="24" max="24" width="4.57421875" style="11" customWidth="1"/>
    <col min="25" max="25" width="2.57421875" style="11" customWidth="1"/>
    <col min="26" max="27" width="3.57421875" style="11" customWidth="1"/>
    <col min="28" max="28" width="1.28515625" style="11" customWidth="1"/>
    <col min="29" max="29" width="4.140625" style="11" customWidth="1"/>
    <col min="30" max="30" width="4.57421875" style="11" customWidth="1"/>
    <col min="31" max="16384" width="10.421875" style="11" customWidth="1"/>
  </cols>
  <sheetData>
    <row r="1" spans="8:14" ht="18">
      <c r="H1" s="12" t="s">
        <v>71</v>
      </c>
      <c r="N1" s="12">
        <v>2014</v>
      </c>
    </row>
    <row r="2" spans="7:30" ht="17.25" customHeight="1">
      <c r="G2" s="169"/>
      <c r="H2" s="170" t="str">
        <f>'Utkání-výsledky'!E2</f>
        <v>VETERÁNI  I. tř.</v>
      </c>
      <c r="S2" s="1"/>
      <c r="T2" s="1"/>
      <c r="U2" s="1"/>
      <c r="V2" s="1"/>
      <c r="W2" s="2" t="s">
        <v>3</v>
      </c>
      <c r="X2" s="1"/>
      <c r="Y2" s="1"/>
      <c r="Z2" s="1"/>
      <c r="AA2" s="1"/>
      <c r="AB2" s="1"/>
      <c r="AC2" s="1"/>
      <c r="AD2" s="1"/>
    </row>
    <row r="3" spans="2:30" ht="30" customHeight="1">
      <c r="B3" s="13" t="str">
        <f>'Utkání-výsledky'!B7</f>
        <v>7.5.</v>
      </c>
      <c r="C3" s="14" t="str">
        <f>Q3</f>
        <v>Brušperk</v>
      </c>
      <c r="D3" s="15" t="s">
        <v>16</v>
      </c>
      <c r="E3" s="16" t="str">
        <f>Q10</f>
        <v>Výškovice  C</v>
      </c>
      <c r="F3" s="17" t="str">
        <f>Q4</f>
        <v>Hrabůvka</v>
      </c>
      <c r="G3" s="15" t="s">
        <v>16</v>
      </c>
      <c r="H3" s="16" t="str">
        <f>Q9</f>
        <v>Stará Bělá  A</v>
      </c>
      <c r="I3" s="17" t="str">
        <f>Q5</f>
        <v>Nová Bělá</v>
      </c>
      <c r="J3" s="15" t="s">
        <v>16</v>
      </c>
      <c r="K3" s="16" t="str">
        <f>Q8</f>
        <v>Výškovice  A</v>
      </c>
      <c r="L3" s="17" t="str">
        <f>Q6</f>
        <v>Výškovice  B</v>
      </c>
      <c r="M3" s="15" t="s">
        <v>16</v>
      </c>
      <c r="N3" s="16" t="str">
        <f>Q7</f>
        <v>Vratimov</v>
      </c>
      <c r="P3" s="18">
        <v>1</v>
      </c>
      <c r="Q3" s="19" t="str">
        <f>'Utkání-výsledky'!N4</f>
        <v>Brušperk</v>
      </c>
      <c r="R3" s="19"/>
      <c r="S3" s="1" t="s">
        <v>6</v>
      </c>
      <c r="T3" s="2">
        <v>1</v>
      </c>
      <c r="U3" s="2">
        <v>8</v>
      </c>
      <c r="V3" s="5"/>
      <c r="W3" s="2">
        <v>2</v>
      </c>
      <c r="X3" s="2">
        <v>7</v>
      </c>
      <c r="Y3" s="5"/>
      <c r="Z3" s="2">
        <v>3</v>
      </c>
      <c r="AA3" s="2">
        <v>6</v>
      </c>
      <c r="AB3" s="5"/>
      <c r="AC3" s="2">
        <v>4</v>
      </c>
      <c r="AD3" s="2">
        <v>5</v>
      </c>
    </row>
    <row r="4" spans="2:30" ht="30" customHeight="1">
      <c r="B4" s="20"/>
      <c r="C4" s="21"/>
      <c r="D4" s="22"/>
      <c r="E4" s="23"/>
      <c r="F4" s="24"/>
      <c r="G4" s="22"/>
      <c r="H4" s="23"/>
      <c r="I4" s="24"/>
      <c r="J4" s="22"/>
      <c r="K4" s="23"/>
      <c r="L4" s="24"/>
      <c r="M4" s="22"/>
      <c r="N4" s="23"/>
      <c r="P4" s="18">
        <v>2</v>
      </c>
      <c r="Q4" s="19" t="str">
        <f>'Utkání-výsledky'!N5</f>
        <v>Hrabůvka</v>
      </c>
      <c r="R4" s="19"/>
      <c r="S4" s="1" t="s">
        <v>13</v>
      </c>
      <c r="T4" s="2">
        <v>8</v>
      </c>
      <c r="U4" s="2">
        <v>5</v>
      </c>
      <c r="V4" s="5"/>
      <c r="W4" s="2">
        <v>6</v>
      </c>
      <c r="X4" s="2">
        <v>4</v>
      </c>
      <c r="Y4" s="5"/>
      <c r="Z4" s="2">
        <v>7</v>
      </c>
      <c r="AA4" s="2">
        <v>3</v>
      </c>
      <c r="AB4" s="5"/>
      <c r="AC4" s="2">
        <v>1</v>
      </c>
      <c r="AD4" s="2">
        <v>2</v>
      </c>
    </row>
    <row r="5" spans="2:30" ht="30" customHeight="1">
      <c r="B5" s="25" t="str">
        <f>'Utkání-výsledky'!B12</f>
        <v>14.5.</v>
      </c>
      <c r="C5" s="26" t="str">
        <f>Q10</f>
        <v>Výškovice  C</v>
      </c>
      <c r="D5" s="27" t="s">
        <v>16</v>
      </c>
      <c r="E5" s="28" t="str">
        <f>Q7</f>
        <v>Vratimov</v>
      </c>
      <c r="F5" s="29" t="str">
        <f>Q8</f>
        <v>Výškovice  A</v>
      </c>
      <c r="G5" s="27" t="s">
        <v>16</v>
      </c>
      <c r="H5" s="28" t="str">
        <f>Q6</f>
        <v>Výškovice  B</v>
      </c>
      <c r="I5" s="29" t="str">
        <f>Q9</f>
        <v>Stará Bělá  A</v>
      </c>
      <c r="J5" s="27" t="s">
        <v>16</v>
      </c>
      <c r="K5" s="28" t="str">
        <f>Q5</f>
        <v>Nová Bělá</v>
      </c>
      <c r="L5" s="29" t="str">
        <f>Q3</f>
        <v>Brušperk</v>
      </c>
      <c r="M5" s="27" t="s">
        <v>16</v>
      </c>
      <c r="N5" s="28" t="str">
        <f>Q4</f>
        <v>Hrabůvka</v>
      </c>
      <c r="P5" s="18">
        <v>3</v>
      </c>
      <c r="Q5" s="19" t="str">
        <f>'Utkání-výsledky'!N6</f>
        <v>Nová Bělá</v>
      </c>
      <c r="R5" s="19"/>
      <c r="S5" s="1" t="s">
        <v>15</v>
      </c>
      <c r="T5" s="2">
        <v>2</v>
      </c>
      <c r="U5" s="2">
        <v>8</v>
      </c>
      <c r="V5" s="5"/>
      <c r="W5" s="2">
        <v>3</v>
      </c>
      <c r="X5" s="2">
        <v>1</v>
      </c>
      <c r="Y5" s="5"/>
      <c r="Z5" s="2">
        <v>4</v>
      </c>
      <c r="AA5" s="2">
        <v>7</v>
      </c>
      <c r="AB5" s="5"/>
      <c r="AC5" s="2">
        <v>5</v>
      </c>
      <c r="AD5" s="2">
        <v>6</v>
      </c>
    </row>
    <row r="6" spans="2:30" ht="30" customHeight="1">
      <c r="B6" s="30"/>
      <c r="C6" s="31"/>
      <c r="D6" s="32" t="s">
        <v>16</v>
      </c>
      <c r="E6" s="33"/>
      <c r="F6" s="34"/>
      <c r="G6" s="32" t="s">
        <v>16</v>
      </c>
      <c r="H6" s="33"/>
      <c r="I6" s="34"/>
      <c r="J6" s="32" t="s">
        <v>16</v>
      </c>
      <c r="K6" s="33"/>
      <c r="L6" s="35"/>
      <c r="M6" s="32" t="s">
        <v>16</v>
      </c>
      <c r="N6" s="33"/>
      <c r="P6" s="18">
        <v>4</v>
      </c>
      <c r="Q6" s="19" t="str">
        <f>'Utkání-výsledky'!N7</f>
        <v>Výškovice  B</v>
      </c>
      <c r="R6" s="19"/>
      <c r="S6" s="1" t="s">
        <v>18</v>
      </c>
      <c r="T6" s="2">
        <v>8</v>
      </c>
      <c r="U6" s="2">
        <v>6</v>
      </c>
      <c r="V6" s="5"/>
      <c r="W6" s="2">
        <v>7</v>
      </c>
      <c r="X6" s="2">
        <v>5</v>
      </c>
      <c r="Y6" s="5"/>
      <c r="Z6" s="2">
        <v>1</v>
      </c>
      <c r="AA6" s="2">
        <v>4</v>
      </c>
      <c r="AB6" s="5"/>
      <c r="AC6" s="2">
        <v>2</v>
      </c>
      <c r="AD6" s="2">
        <v>3</v>
      </c>
    </row>
    <row r="7" spans="2:30" ht="30" customHeight="1">
      <c r="B7" s="13" t="str">
        <f>'Utkání-výsledky'!B17</f>
        <v>21.5.</v>
      </c>
      <c r="C7" s="14" t="str">
        <f>Q4</f>
        <v>Hrabůvka</v>
      </c>
      <c r="D7" s="27" t="s">
        <v>16</v>
      </c>
      <c r="E7" s="16" t="str">
        <f>Q10</f>
        <v>Výškovice  C</v>
      </c>
      <c r="F7" s="17" t="str">
        <f>Q5</f>
        <v>Nová Bělá</v>
      </c>
      <c r="G7" s="27" t="s">
        <v>16</v>
      </c>
      <c r="H7" s="16" t="str">
        <f>Q3</f>
        <v>Brušperk</v>
      </c>
      <c r="I7" s="17" t="str">
        <f>Q6</f>
        <v>Výškovice  B</v>
      </c>
      <c r="J7" s="27" t="s">
        <v>16</v>
      </c>
      <c r="K7" s="16" t="str">
        <f>Q9</f>
        <v>Stará Bělá  A</v>
      </c>
      <c r="L7" s="17" t="str">
        <f>Q7</f>
        <v>Vratimov</v>
      </c>
      <c r="M7" s="27" t="s">
        <v>16</v>
      </c>
      <c r="N7" s="16" t="str">
        <f>Q8</f>
        <v>Výškovice  A</v>
      </c>
      <c r="P7" s="18">
        <v>5</v>
      </c>
      <c r="Q7" s="19" t="str">
        <f>'Utkání-výsledky'!N8</f>
        <v>Vratimov</v>
      </c>
      <c r="R7" s="19"/>
      <c r="S7" s="1" t="s">
        <v>19</v>
      </c>
      <c r="T7" s="2">
        <v>3</v>
      </c>
      <c r="U7" s="2">
        <v>8</v>
      </c>
      <c r="V7" s="5"/>
      <c r="W7" s="2">
        <v>4</v>
      </c>
      <c r="X7" s="2">
        <v>2</v>
      </c>
      <c r="Y7" s="5"/>
      <c r="Z7" s="2">
        <v>5</v>
      </c>
      <c r="AA7" s="2">
        <v>1</v>
      </c>
      <c r="AB7" s="5"/>
      <c r="AC7" s="2">
        <v>6</v>
      </c>
      <c r="AD7" s="2">
        <v>7</v>
      </c>
    </row>
    <row r="8" spans="2:30" ht="30" customHeight="1">
      <c r="B8" s="20"/>
      <c r="C8" s="21"/>
      <c r="D8" s="32" t="s">
        <v>16</v>
      </c>
      <c r="E8" s="23"/>
      <c r="F8" s="24"/>
      <c r="G8" s="32" t="s">
        <v>16</v>
      </c>
      <c r="H8" s="23"/>
      <c r="I8" s="24"/>
      <c r="J8" s="32" t="s">
        <v>16</v>
      </c>
      <c r="K8" s="23"/>
      <c r="L8" s="24"/>
      <c r="M8" s="32" t="s">
        <v>16</v>
      </c>
      <c r="N8" s="23"/>
      <c r="P8" s="18">
        <v>6</v>
      </c>
      <c r="Q8" s="19" t="str">
        <f>'Utkání-výsledky'!N9</f>
        <v>Výškovice  A</v>
      </c>
      <c r="R8" s="19"/>
      <c r="S8" s="1" t="s">
        <v>20</v>
      </c>
      <c r="T8" s="2">
        <v>8</v>
      </c>
      <c r="U8" s="2">
        <v>7</v>
      </c>
      <c r="V8" s="5"/>
      <c r="W8" s="2">
        <v>1</v>
      </c>
      <c r="X8" s="2">
        <v>6</v>
      </c>
      <c r="Y8" s="5"/>
      <c r="Z8" s="2">
        <v>2</v>
      </c>
      <c r="AA8" s="2">
        <v>5</v>
      </c>
      <c r="AB8" s="5"/>
      <c r="AC8" s="2">
        <v>3</v>
      </c>
      <c r="AD8" s="2">
        <v>4</v>
      </c>
    </row>
    <row r="9" spans="2:30" ht="30" customHeight="1">
      <c r="B9" s="13" t="str">
        <f>'Utkání-výsledky'!B22</f>
        <v>28.5.</v>
      </c>
      <c r="C9" s="26" t="str">
        <f>Q10</f>
        <v>Výškovice  C</v>
      </c>
      <c r="D9" s="27" t="s">
        <v>16</v>
      </c>
      <c r="E9" s="28" t="str">
        <f>Q8</f>
        <v>Výškovice  A</v>
      </c>
      <c r="F9" s="29" t="str">
        <f>Q9</f>
        <v>Stará Bělá  A</v>
      </c>
      <c r="G9" s="27" t="s">
        <v>16</v>
      </c>
      <c r="H9" s="28" t="str">
        <f>Q7</f>
        <v>Vratimov</v>
      </c>
      <c r="I9" s="29" t="str">
        <f>Q3</f>
        <v>Brušperk</v>
      </c>
      <c r="J9" s="27" t="s">
        <v>16</v>
      </c>
      <c r="K9" s="28" t="str">
        <f>Q6</f>
        <v>Výškovice  B</v>
      </c>
      <c r="L9" s="29" t="str">
        <f>Q4</f>
        <v>Hrabůvka</v>
      </c>
      <c r="M9" s="27" t="s">
        <v>16</v>
      </c>
      <c r="N9" s="28" t="str">
        <f>Q5</f>
        <v>Nová Bělá</v>
      </c>
      <c r="P9" s="18">
        <v>7</v>
      </c>
      <c r="Q9" s="19" t="str">
        <f>'Utkání-výsledky'!N10</f>
        <v>Stará Bělá  A</v>
      </c>
      <c r="R9" s="19"/>
      <c r="S9" s="1" t="s">
        <v>22</v>
      </c>
      <c r="T9" s="2">
        <v>4</v>
      </c>
      <c r="U9" s="2">
        <v>8</v>
      </c>
      <c r="V9" s="5"/>
      <c r="W9" s="2">
        <v>5</v>
      </c>
      <c r="X9" s="2">
        <v>3</v>
      </c>
      <c r="Y9" s="5"/>
      <c r="Z9" s="2">
        <v>6</v>
      </c>
      <c r="AA9" s="2">
        <v>2</v>
      </c>
      <c r="AB9" s="5"/>
      <c r="AC9" s="2">
        <v>7</v>
      </c>
      <c r="AD9" s="2">
        <v>1</v>
      </c>
    </row>
    <row r="10" spans="2:18" ht="30" customHeight="1">
      <c r="B10" s="30"/>
      <c r="C10" s="31"/>
      <c r="D10" s="32" t="s">
        <v>16</v>
      </c>
      <c r="E10" s="33"/>
      <c r="F10" s="35"/>
      <c r="G10" s="32" t="s">
        <v>16</v>
      </c>
      <c r="H10" s="33"/>
      <c r="I10" s="35"/>
      <c r="J10" s="32" t="s">
        <v>16</v>
      </c>
      <c r="K10" s="33"/>
      <c r="L10" s="35"/>
      <c r="M10" s="32" t="s">
        <v>16</v>
      </c>
      <c r="N10" s="33"/>
      <c r="P10" s="18">
        <v>8</v>
      </c>
      <c r="Q10" s="19" t="str">
        <f>'Utkání-výsledky'!N11</f>
        <v>Výškovice  C</v>
      </c>
      <c r="R10" s="19"/>
    </row>
    <row r="11" spans="2:14" ht="30" customHeight="1">
      <c r="B11" s="13" t="str">
        <f>'Utkání-výsledky'!B27</f>
        <v>4.6.</v>
      </c>
      <c r="C11" s="14" t="str">
        <f>Q5</f>
        <v>Nová Bělá</v>
      </c>
      <c r="D11" s="27" t="s">
        <v>16</v>
      </c>
      <c r="E11" s="16" t="str">
        <f>Q10</f>
        <v>Výškovice  C</v>
      </c>
      <c r="F11" s="17" t="str">
        <f>Q6</f>
        <v>Výškovice  B</v>
      </c>
      <c r="G11" s="27" t="s">
        <v>16</v>
      </c>
      <c r="H11" s="16" t="str">
        <f>Q4</f>
        <v>Hrabůvka</v>
      </c>
      <c r="I11" s="17" t="str">
        <f>Q7</f>
        <v>Vratimov</v>
      </c>
      <c r="J11" s="27" t="s">
        <v>16</v>
      </c>
      <c r="K11" s="16" t="str">
        <f>Q3</f>
        <v>Brušperk</v>
      </c>
      <c r="L11" s="17" t="str">
        <f>Q8</f>
        <v>Výškovice  A</v>
      </c>
      <c r="M11" s="27" t="s">
        <v>16</v>
      </c>
      <c r="N11" s="16" t="str">
        <f>Q9</f>
        <v>Stará Bělá  A</v>
      </c>
    </row>
    <row r="12" spans="2:16" ht="30" customHeight="1">
      <c r="B12" s="20"/>
      <c r="C12" s="21"/>
      <c r="D12" s="32" t="s">
        <v>16</v>
      </c>
      <c r="E12" s="23"/>
      <c r="F12" s="24"/>
      <c r="G12" s="32" t="s">
        <v>16</v>
      </c>
      <c r="H12" s="23"/>
      <c r="I12" s="36"/>
      <c r="J12" s="32" t="s">
        <v>16</v>
      </c>
      <c r="K12" s="23"/>
      <c r="L12" s="24"/>
      <c r="M12" s="32" t="s">
        <v>16</v>
      </c>
      <c r="N12" s="23"/>
      <c r="P12" s="37" t="s">
        <v>30</v>
      </c>
    </row>
    <row r="13" spans="2:18" ht="30" customHeight="1">
      <c r="B13" s="25" t="str">
        <f>'Utkání-výsledky'!B32</f>
        <v>11.6.</v>
      </c>
      <c r="C13" s="26" t="str">
        <f>Q10</f>
        <v>Výškovice  C</v>
      </c>
      <c r="D13" s="27" t="s">
        <v>16</v>
      </c>
      <c r="E13" s="28" t="str">
        <f>Q9</f>
        <v>Stará Bělá  A</v>
      </c>
      <c r="F13" s="29" t="str">
        <f>Q3</f>
        <v>Brušperk</v>
      </c>
      <c r="G13" s="27" t="s">
        <v>16</v>
      </c>
      <c r="H13" s="16" t="str">
        <f>Q8</f>
        <v>Výškovice  A</v>
      </c>
      <c r="I13" s="17" t="str">
        <f>Q4</f>
        <v>Hrabůvka</v>
      </c>
      <c r="J13" s="27" t="s">
        <v>16</v>
      </c>
      <c r="K13" s="28" t="str">
        <f>Q7</f>
        <v>Vratimov</v>
      </c>
      <c r="L13" s="29" t="str">
        <f>Q5</f>
        <v>Nová Bělá</v>
      </c>
      <c r="M13" s="27" t="s">
        <v>16</v>
      </c>
      <c r="N13" s="28" t="str">
        <f>Q6</f>
        <v>Výškovice  B</v>
      </c>
      <c r="P13" s="50">
        <v>4</v>
      </c>
      <c r="Q13" s="38" t="str">
        <f>IF(P13=1,Q3,IF(P13=2,Q4,IF(P13=3,Q5,IF(P13=4,Q6,IF(P13=5,Q7,IF(P13=6,Q8,IF(P13=7,Q9,IF(P13=8,Q10," "))))))))</f>
        <v>Výškovice  B</v>
      </c>
      <c r="R13" s="38"/>
    </row>
    <row r="14" spans="2:18" ht="30" customHeight="1">
      <c r="B14" s="20"/>
      <c r="C14" s="31"/>
      <c r="D14" s="32" t="s">
        <v>16</v>
      </c>
      <c r="E14" s="33"/>
      <c r="F14" s="35"/>
      <c r="G14" s="32" t="s">
        <v>16</v>
      </c>
      <c r="H14" s="23"/>
      <c r="I14" s="36"/>
      <c r="J14" s="32" t="s">
        <v>16</v>
      </c>
      <c r="K14" s="33"/>
      <c r="L14" s="35"/>
      <c r="M14" s="32" t="s">
        <v>16</v>
      </c>
      <c r="N14" s="33"/>
      <c r="P14" s="50">
        <v>6</v>
      </c>
      <c r="Q14" s="38" t="str">
        <f>IF(P14=1,Q3,IF(P14=2,Q4,IF(P14=3,Q5,IF(P14=4,Q6,IF(P14=5,Q7,IF(P14=6,Q8,IF(P14=7,Q9,IF(P14=8,Q10," "))))))))</f>
        <v>Výškovice  A</v>
      </c>
      <c r="R14" s="38"/>
    </row>
    <row r="15" spans="2:18" ht="30" customHeight="1">
      <c r="B15" s="25" t="str">
        <f>'Utkání-výsledky'!B37</f>
        <v>18.6.</v>
      </c>
      <c r="C15" s="14" t="str">
        <f>Q6</f>
        <v>Výškovice  B</v>
      </c>
      <c r="D15" s="27" t="s">
        <v>16</v>
      </c>
      <c r="E15" s="16" t="str">
        <f>Q10</f>
        <v>Výškovice  C</v>
      </c>
      <c r="F15" s="17" t="str">
        <f>Q7</f>
        <v>Vratimov</v>
      </c>
      <c r="G15" s="27" t="s">
        <v>16</v>
      </c>
      <c r="H15" s="28" t="str">
        <f>Q5</f>
        <v>Nová Bělá</v>
      </c>
      <c r="I15" s="29" t="str">
        <f>Q8</f>
        <v>Výškovice  A</v>
      </c>
      <c r="J15" s="27" t="s">
        <v>16</v>
      </c>
      <c r="K15" s="16" t="str">
        <f>Q4</f>
        <v>Hrabůvka</v>
      </c>
      <c r="L15" s="17" t="str">
        <f>Q9</f>
        <v>Stará Bělá  A</v>
      </c>
      <c r="M15" s="27" t="s">
        <v>16</v>
      </c>
      <c r="N15" s="16" t="str">
        <f>Q3</f>
        <v>Brušperk</v>
      </c>
      <c r="P15" s="50">
        <v>8</v>
      </c>
      <c r="Q15" s="38" t="str">
        <f>IF(P15=1,Q3,IF(P15=2,Q4,IF(P15=3,Q5,IF(P15=4,Q6,IF(P15=5,Q7,IF(P15=6,Q8,IF(P15=7,Q9,IF(P15=8,Q10," "))))))))</f>
        <v>Výškovice  C</v>
      </c>
      <c r="R15" s="38"/>
    </row>
    <row r="16" spans="2:14" ht="30" customHeight="1">
      <c r="B16" s="20"/>
      <c r="C16" s="21"/>
      <c r="D16" s="32"/>
      <c r="E16" s="23"/>
      <c r="F16" s="24"/>
      <c r="G16" s="32"/>
      <c r="H16" s="23"/>
      <c r="I16" s="24"/>
      <c r="J16" s="32"/>
      <c r="K16" s="23"/>
      <c r="L16" s="24"/>
      <c r="M16" s="32"/>
      <c r="N16" s="23"/>
    </row>
    <row r="17" spans="5:10" ht="21.75" customHeight="1">
      <c r="E17" s="297"/>
      <c r="J17" s="298"/>
    </row>
  </sheetData>
  <sheetProtection selectLockedCells="1"/>
  <conditionalFormatting sqref="C3:N16">
    <cfRule type="cellIs" priority="4" dxfId="32" operator="equal" stopIfTrue="1">
      <formula>$Q$15</formula>
    </cfRule>
    <cfRule type="cellIs" priority="5" dxfId="31" operator="equal" stopIfTrue="1">
      <formula>$Q$14</formula>
    </cfRule>
    <cfRule type="cellIs" priority="6" dxfId="30" operator="equal" stopIfTrue="1">
      <formula>$Q$13</formula>
    </cfRule>
  </conditionalFormatting>
  <conditionalFormatting sqref="E17">
    <cfRule type="cellIs" priority="3" dxfId="29" operator="equal" stopIfTrue="1">
      <formula>$E$4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38"/>
  <sheetViews>
    <sheetView zoomScalePageLayoutView="0" workbookViewId="0" topLeftCell="A1">
      <selection activeCell="AK36" sqref="AK36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3.0039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3" width="4.00390625" style="0" customWidth="1"/>
    <col min="34" max="34" width="15.7109375" style="0" customWidth="1"/>
    <col min="35" max="35" width="14.00390625" style="0" customWidth="1"/>
    <col min="36" max="36" width="7.00390625" style="0" customWidth="1"/>
    <col min="37" max="37" width="6.57421875" style="0" customWidth="1"/>
    <col min="38" max="40" width="12.421875" style="0" customWidth="1"/>
    <col min="41" max="57" width="2.7109375" style="0" customWidth="1"/>
  </cols>
  <sheetData>
    <row r="1" ht="20.25">
      <c r="S1" s="180" t="s">
        <v>81</v>
      </c>
    </row>
    <row r="2" ht="6.75" customHeight="1"/>
    <row r="3" spans="14:36" ht="12.75">
      <c r="N3" s="181" t="s">
        <v>82</v>
      </c>
      <c r="AJ3" s="181" t="s">
        <v>115</v>
      </c>
    </row>
    <row r="4" spans="2:39" ht="26.25" customHeight="1">
      <c r="B4" s="182"/>
      <c r="C4" s="183"/>
      <c r="D4" s="440">
        <v>1</v>
      </c>
      <c r="E4" s="441"/>
      <c r="F4" s="510"/>
      <c r="G4" s="511">
        <v>2</v>
      </c>
      <c r="H4" s="442"/>
      <c r="I4" s="443"/>
      <c r="J4" s="440">
        <v>3</v>
      </c>
      <c r="K4" s="441"/>
      <c r="L4" s="510"/>
      <c r="M4" s="511">
        <v>4</v>
      </c>
      <c r="N4" s="442"/>
      <c r="O4" s="443"/>
      <c r="P4" s="440">
        <v>5</v>
      </c>
      <c r="Q4" s="441"/>
      <c r="R4" s="510"/>
      <c r="S4" s="511">
        <v>6</v>
      </c>
      <c r="T4" s="442"/>
      <c r="U4" s="443"/>
      <c r="V4" s="440">
        <v>7</v>
      </c>
      <c r="W4" s="441"/>
      <c r="X4" s="441"/>
      <c r="Y4" s="184" t="s">
        <v>83</v>
      </c>
      <c r="Z4" s="185" t="s">
        <v>84</v>
      </c>
      <c r="AA4" s="186" t="s">
        <v>85</v>
      </c>
      <c r="AB4" s="442" t="s">
        <v>86</v>
      </c>
      <c r="AC4" s="442"/>
      <c r="AD4" s="443"/>
      <c r="AE4" s="187" t="s">
        <v>87</v>
      </c>
      <c r="AH4" s="254" t="s">
        <v>96</v>
      </c>
      <c r="AI4" s="254" t="s">
        <v>97</v>
      </c>
      <c r="AJ4" s="254" t="s">
        <v>83</v>
      </c>
      <c r="AK4" s="302" t="s">
        <v>84</v>
      </c>
      <c r="AL4" s="303" t="s">
        <v>94</v>
      </c>
      <c r="AM4" s="303" t="s">
        <v>95</v>
      </c>
    </row>
    <row r="5" spans="2:54" ht="21.75" customHeight="1">
      <c r="B5" s="507" t="s">
        <v>119</v>
      </c>
      <c r="C5" s="221" t="s">
        <v>133</v>
      </c>
      <c r="D5" s="188">
        <v>1</v>
      </c>
      <c r="E5" s="189"/>
      <c r="F5" s="190">
        <v>2</v>
      </c>
      <c r="G5" s="191">
        <v>0</v>
      </c>
      <c r="H5" s="192"/>
      <c r="I5" s="193">
        <v>2</v>
      </c>
      <c r="J5" s="188"/>
      <c r="K5" s="189"/>
      <c r="L5" s="190"/>
      <c r="M5" s="191">
        <v>0</v>
      </c>
      <c r="N5" s="192"/>
      <c r="O5" s="193">
        <v>2</v>
      </c>
      <c r="P5" s="188"/>
      <c r="Q5" s="189"/>
      <c r="R5" s="190"/>
      <c r="S5" s="191">
        <v>0</v>
      </c>
      <c r="T5" s="192"/>
      <c r="U5" s="193">
        <v>2</v>
      </c>
      <c r="V5" s="188"/>
      <c r="W5" s="189"/>
      <c r="X5" s="194"/>
      <c r="Y5" s="403">
        <f>SUM(AO5:BB5)</f>
        <v>4</v>
      </c>
      <c r="Z5" s="205">
        <f aca="true" t="shared" si="0" ref="Z5:AA36">AO5+AQ5+AS5+AU5+AW5+AY5+BA5</f>
        <v>0</v>
      </c>
      <c r="AA5" s="206">
        <f t="shared" si="0"/>
        <v>4</v>
      </c>
      <c r="AB5" s="207">
        <f aca="true" t="shared" si="1" ref="AB5:AB36">D5+G5+J5+M5+P5+S5+V5</f>
        <v>1</v>
      </c>
      <c r="AC5" s="204" t="s">
        <v>17</v>
      </c>
      <c r="AD5" s="208">
        <f aca="true" t="shared" si="2" ref="AD5:AD36">F5+I5+L5+O5+R5+U5+X5</f>
        <v>8</v>
      </c>
      <c r="AE5" s="209">
        <f aca="true" t="shared" si="3" ref="AE5:AE36">IF(Y5&gt;0,Z5/Y5,0)</f>
        <v>0</v>
      </c>
      <c r="AG5" s="342" t="s">
        <v>60</v>
      </c>
      <c r="AH5" s="345" t="s">
        <v>152</v>
      </c>
      <c r="AI5" s="469" t="s">
        <v>125</v>
      </c>
      <c r="AJ5" s="342">
        <v>7</v>
      </c>
      <c r="AK5" s="341">
        <v>7</v>
      </c>
      <c r="AL5" s="347">
        <v>1</v>
      </c>
      <c r="AM5" s="451">
        <v>1</v>
      </c>
      <c r="AO5" s="200">
        <f aca="true" t="shared" si="4" ref="AO5:AO18">IF(D5&gt;F5,1,0)</f>
        <v>0</v>
      </c>
      <c r="AP5" s="200">
        <f aca="true" t="shared" si="5" ref="AP5:AP18">IF(F5&gt;D5,1,0)</f>
        <v>1</v>
      </c>
      <c r="AQ5" s="200">
        <f aca="true" t="shared" si="6" ref="AQ5:AQ18">IF(G5&gt;I5,1,0)</f>
        <v>0</v>
      </c>
      <c r="AR5" s="200">
        <f aca="true" t="shared" si="7" ref="AR5:AR18">IF(I5&gt;G5,1,0)</f>
        <v>1</v>
      </c>
      <c r="AS5" s="200">
        <f aca="true" t="shared" si="8" ref="AS5:AS18">IF(J5&gt;L5,1,0)</f>
        <v>0</v>
      </c>
      <c r="AT5" s="200">
        <f aca="true" t="shared" si="9" ref="AT5:AT18">IF(L5&gt;J5,1,0)</f>
        <v>0</v>
      </c>
      <c r="AU5" s="200">
        <f aca="true" t="shared" si="10" ref="AU5:AU18">IF(M5&gt;O5,1,0)</f>
        <v>0</v>
      </c>
      <c r="AV5" s="200">
        <f aca="true" t="shared" si="11" ref="AV5:AV18">IF(O5&gt;M5,1,0)</f>
        <v>1</v>
      </c>
      <c r="AW5" s="200">
        <f aca="true" t="shared" si="12" ref="AW5:AW18">IF(P5&gt;R5,1,)</f>
        <v>0</v>
      </c>
      <c r="AX5" s="200">
        <f aca="true" t="shared" si="13" ref="AX5:AX18">IF(R5&gt;P5,1,0)</f>
        <v>0</v>
      </c>
      <c r="AY5" s="200">
        <f aca="true" t="shared" si="14" ref="AY5:AY18">IF(S5&gt;U5,1,0)</f>
        <v>0</v>
      </c>
      <c r="AZ5" s="200">
        <f aca="true" t="shared" si="15" ref="AZ5:AZ18">IF(U5&gt;S5,1,0)</f>
        <v>1</v>
      </c>
      <c r="BA5" s="200">
        <f aca="true" t="shared" si="16" ref="BA5:BA18">IF(V5&gt;X5,1,0)</f>
        <v>0</v>
      </c>
      <c r="BB5" s="200">
        <f aca="true" t="shared" si="17" ref="BB5:BB18">IF(X5&gt;V5,1,0)</f>
        <v>0</v>
      </c>
    </row>
    <row r="6" spans="2:54" ht="21.75" customHeight="1">
      <c r="B6" s="508"/>
      <c r="C6" s="241" t="s">
        <v>134</v>
      </c>
      <c r="D6" s="226"/>
      <c r="E6" s="227"/>
      <c r="F6" s="228"/>
      <c r="G6" s="229"/>
      <c r="H6" s="230"/>
      <c r="I6" s="231"/>
      <c r="J6" s="226">
        <v>0</v>
      </c>
      <c r="K6" s="227"/>
      <c r="L6" s="228">
        <v>2</v>
      </c>
      <c r="M6" s="229"/>
      <c r="N6" s="230"/>
      <c r="O6" s="231"/>
      <c r="P6" s="226">
        <v>2</v>
      </c>
      <c r="Q6" s="227"/>
      <c r="R6" s="228">
        <v>1</v>
      </c>
      <c r="S6" s="229"/>
      <c r="T6" s="230"/>
      <c r="U6" s="231"/>
      <c r="V6" s="226">
        <v>0</v>
      </c>
      <c r="W6" s="227"/>
      <c r="X6" s="232">
        <v>2</v>
      </c>
      <c r="Y6" s="403">
        <f aca="true" t="shared" si="18" ref="Y6:Y36">SUM(AO6:BB6)</f>
        <v>3</v>
      </c>
      <c r="Z6" s="205">
        <f>AO6+AQ6+AS6+AU6+AW6+AY6+BA6</f>
        <v>1</v>
      </c>
      <c r="AA6" s="206">
        <f>AP6+AR6+AT6+AV6+AX6+AZ6+BB6</f>
        <v>2</v>
      </c>
      <c r="AB6" s="207">
        <f>D6+G6+J6+M6+P6+S6+V6</f>
        <v>2</v>
      </c>
      <c r="AC6" s="204" t="s">
        <v>17</v>
      </c>
      <c r="AD6" s="208">
        <f>F6+I6+L6+O6+R6+U6+X6</f>
        <v>5</v>
      </c>
      <c r="AE6" s="209">
        <f>IF(Y6&gt;0,Z6/Y6,0)</f>
        <v>0.3333333333333333</v>
      </c>
      <c r="AG6" s="343" t="s">
        <v>61</v>
      </c>
      <c r="AH6" s="346" t="s">
        <v>135</v>
      </c>
      <c r="AI6" s="470" t="s">
        <v>119</v>
      </c>
      <c r="AJ6" s="344">
        <v>7</v>
      </c>
      <c r="AK6" s="343">
        <v>7</v>
      </c>
      <c r="AL6" s="348">
        <v>1</v>
      </c>
      <c r="AM6" s="471">
        <v>0.9333333333333333</v>
      </c>
      <c r="AO6" s="200">
        <f t="shared" si="4"/>
        <v>0</v>
      </c>
      <c r="AP6" s="200">
        <f t="shared" si="5"/>
        <v>0</v>
      </c>
      <c r="AQ6" s="200">
        <f t="shared" si="6"/>
        <v>0</v>
      </c>
      <c r="AR6" s="200">
        <f t="shared" si="7"/>
        <v>0</v>
      </c>
      <c r="AS6" s="200">
        <f t="shared" si="8"/>
        <v>0</v>
      </c>
      <c r="AT6" s="200">
        <f t="shared" si="9"/>
        <v>1</v>
      </c>
      <c r="AU6" s="200">
        <f t="shared" si="10"/>
        <v>0</v>
      </c>
      <c r="AV6" s="200">
        <f t="shared" si="11"/>
        <v>0</v>
      </c>
      <c r="AW6" s="200">
        <f t="shared" si="12"/>
        <v>1</v>
      </c>
      <c r="AX6" s="200">
        <f t="shared" si="13"/>
        <v>0</v>
      </c>
      <c r="AY6" s="200">
        <f t="shared" si="14"/>
        <v>0</v>
      </c>
      <c r="AZ6" s="200">
        <f t="shared" si="15"/>
        <v>0</v>
      </c>
      <c r="BA6" s="200">
        <f t="shared" si="16"/>
        <v>0</v>
      </c>
      <c r="BB6" s="200">
        <f t="shared" si="17"/>
        <v>1</v>
      </c>
    </row>
    <row r="7" spans="2:54" ht="21.75" customHeight="1">
      <c r="B7" s="508"/>
      <c r="C7" s="241" t="s">
        <v>135</v>
      </c>
      <c r="D7" s="226">
        <v>2</v>
      </c>
      <c r="E7" s="227"/>
      <c r="F7" s="228">
        <v>1</v>
      </c>
      <c r="G7" s="229">
        <v>2</v>
      </c>
      <c r="H7" s="230"/>
      <c r="I7" s="231">
        <v>0</v>
      </c>
      <c r="J7" s="226">
        <v>2</v>
      </c>
      <c r="K7" s="227"/>
      <c r="L7" s="228">
        <v>0</v>
      </c>
      <c r="M7" s="229">
        <v>2</v>
      </c>
      <c r="N7" s="230"/>
      <c r="O7" s="231">
        <v>0</v>
      </c>
      <c r="P7" s="226">
        <v>2</v>
      </c>
      <c r="Q7" s="227"/>
      <c r="R7" s="228">
        <v>0</v>
      </c>
      <c r="S7" s="229">
        <v>2</v>
      </c>
      <c r="T7" s="230"/>
      <c r="U7" s="231">
        <v>0</v>
      </c>
      <c r="V7" s="226">
        <v>2</v>
      </c>
      <c r="W7" s="227"/>
      <c r="X7" s="232">
        <v>0</v>
      </c>
      <c r="Y7" s="403">
        <f t="shared" si="18"/>
        <v>7</v>
      </c>
      <c r="Z7" s="205">
        <f>AO7+AQ7+AS7+AU7+AW7+AY7+BA7</f>
        <v>7</v>
      </c>
      <c r="AA7" s="206">
        <f>AP7+AR7+AT7+AV7+AX7+AZ7+BB7</f>
        <v>0</v>
      </c>
      <c r="AB7" s="207">
        <f>D7+G7+J7+M7+P7+S7+V7</f>
        <v>14</v>
      </c>
      <c r="AC7" s="204" t="s">
        <v>17</v>
      </c>
      <c r="AD7" s="208">
        <f>F7+I7+L7+O7+R7+U7+X7</f>
        <v>1</v>
      </c>
      <c r="AE7" s="209">
        <f>IF(Y7&gt;0,Z7/Y7,0)</f>
        <v>1</v>
      </c>
      <c r="AG7" s="343" t="s">
        <v>62</v>
      </c>
      <c r="AH7" s="346" t="s">
        <v>126</v>
      </c>
      <c r="AI7" s="472" t="s">
        <v>79</v>
      </c>
      <c r="AJ7" s="344">
        <v>5</v>
      </c>
      <c r="AK7" s="343">
        <v>5</v>
      </c>
      <c r="AL7" s="348">
        <v>1</v>
      </c>
      <c r="AM7" s="471">
        <v>0.9090909090909091</v>
      </c>
      <c r="AO7" s="200">
        <f t="shared" si="4"/>
        <v>1</v>
      </c>
      <c r="AP7" s="200">
        <f t="shared" si="5"/>
        <v>0</v>
      </c>
      <c r="AQ7" s="200">
        <f t="shared" si="6"/>
        <v>1</v>
      </c>
      <c r="AR7" s="200">
        <f t="shared" si="7"/>
        <v>0</v>
      </c>
      <c r="AS7" s="200">
        <f t="shared" si="8"/>
        <v>1</v>
      </c>
      <c r="AT7" s="200">
        <f t="shared" si="9"/>
        <v>0</v>
      </c>
      <c r="AU7" s="200">
        <f t="shared" si="10"/>
        <v>1</v>
      </c>
      <c r="AV7" s="200">
        <f t="shared" si="11"/>
        <v>0</v>
      </c>
      <c r="AW7" s="200">
        <f t="shared" si="12"/>
        <v>1</v>
      </c>
      <c r="AX7" s="200">
        <f t="shared" si="13"/>
        <v>0</v>
      </c>
      <c r="AY7" s="200">
        <f t="shared" si="14"/>
        <v>1</v>
      </c>
      <c r="AZ7" s="200">
        <f t="shared" si="15"/>
        <v>0</v>
      </c>
      <c r="BA7" s="200">
        <f t="shared" si="16"/>
        <v>1</v>
      </c>
      <c r="BB7" s="200">
        <f t="shared" si="17"/>
        <v>0</v>
      </c>
    </row>
    <row r="8" spans="2:54" ht="21.75" customHeight="1">
      <c r="B8" s="509"/>
      <c r="C8" s="223"/>
      <c r="D8" s="201"/>
      <c r="E8" s="202"/>
      <c r="F8" s="203"/>
      <c r="G8" s="213"/>
      <c r="H8" s="214"/>
      <c r="I8" s="215"/>
      <c r="J8" s="210"/>
      <c r="K8" s="211"/>
      <c r="L8" s="212"/>
      <c r="M8" s="213"/>
      <c r="N8" s="214"/>
      <c r="O8" s="215"/>
      <c r="P8" s="210"/>
      <c r="Q8" s="211"/>
      <c r="R8" s="212"/>
      <c r="S8" s="213"/>
      <c r="T8" s="214"/>
      <c r="U8" s="215"/>
      <c r="V8" s="210"/>
      <c r="W8" s="211"/>
      <c r="X8" s="212"/>
      <c r="Y8" s="404">
        <f t="shared" si="18"/>
        <v>0</v>
      </c>
      <c r="Z8" s="216">
        <f t="shared" si="0"/>
        <v>0</v>
      </c>
      <c r="AA8" s="217">
        <f t="shared" si="0"/>
        <v>0</v>
      </c>
      <c r="AB8" s="218">
        <f t="shared" si="1"/>
        <v>0</v>
      </c>
      <c r="AC8" s="214" t="s">
        <v>17</v>
      </c>
      <c r="AD8" s="219">
        <f t="shared" si="2"/>
        <v>0</v>
      </c>
      <c r="AE8" s="220">
        <f t="shared" si="3"/>
        <v>0</v>
      </c>
      <c r="AG8" s="338" t="s">
        <v>130</v>
      </c>
      <c r="AH8" s="452" t="s">
        <v>136</v>
      </c>
      <c r="AI8" s="456" t="s">
        <v>52</v>
      </c>
      <c r="AJ8" s="453">
        <v>7</v>
      </c>
      <c r="AK8" s="454">
        <v>6</v>
      </c>
      <c r="AL8" s="455">
        <v>0.8571428571428571</v>
      </c>
      <c r="AM8" s="462">
        <v>0.8</v>
      </c>
      <c r="AO8" s="200">
        <f t="shared" si="4"/>
        <v>0</v>
      </c>
      <c r="AP8" s="200">
        <f t="shared" si="5"/>
        <v>0</v>
      </c>
      <c r="AQ8" s="200">
        <f t="shared" si="6"/>
        <v>0</v>
      </c>
      <c r="AR8" s="200">
        <f t="shared" si="7"/>
        <v>0</v>
      </c>
      <c r="AS8" s="200">
        <f t="shared" si="8"/>
        <v>0</v>
      </c>
      <c r="AT8" s="200">
        <f t="shared" si="9"/>
        <v>0</v>
      </c>
      <c r="AU8" s="200">
        <f t="shared" si="10"/>
        <v>0</v>
      </c>
      <c r="AV8" s="200">
        <f t="shared" si="11"/>
        <v>0</v>
      </c>
      <c r="AW8" s="200">
        <f t="shared" si="12"/>
        <v>0</v>
      </c>
      <c r="AX8" s="200">
        <f t="shared" si="13"/>
        <v>0</v>
      </c>
      <c r="AY8" s="200">
        <f t="shared" si="14"/>
        <v>0</v>
      </c>
      <c r="AZ8" s="200">
        <f t="shared" si="15"/>
        <v>0</v>
      </c>
      <c r="BA8" s="200">
        <f t="shared" si="16"/>
        <v>0</v>
      </c>
      <c r="BB8" s="200">
        <f t="shared" si="17"/>
        <v>0</v>
      </c>
    </row>
    <row r="9" spans="2:54" ht="21.75" customHeight="1">
      <c r="B9" s="507" t="s">
        <v>52</v>
      </c>
      <c r="C9" s="221" t="s">
        <v>136</v>
      </c>
      <c r="D9" s="188">
        <v>2</v>
      </c>
      <c r="E9" s="189"/>
      <c r="F9" s="190">
        <v>0</v>
      </c>
      <c r="G9" s="191">
        <v>0</v>
      </c>
      <c r="H9" s="192"/>
      <c r="I9" s="193">
        <v>2</v>
      </c>
      <c r="J9" s="188">
        <v>2</v>
      </c>
      <c r="K9" s="189"/>
      <c r="L9" s="190">
        <v>0</v>
      </c>
      <c r="M9" s="191">
        <v>2</v>
      </c>
      <c r="N9" s="192"/>
      <c r="O9" s="193">
        <v>0</v>
      </c>
      <c r="P9" s="188">
        <v>2</v>
      </c>
      <c r="Q9" s="189"/>
      <c r="R9" s="190">
        <v>1</v>
      </c>
      <c r="S9" s="191">
        <v>2</v>
      </c>
      <c r="T9" s="192"/>
      <c r="U9" s="193">
        <v>0</v>
      </c>
      <c r="V9" s="188">
        <v>2</v>
      </c>
      <c r="W9" s="189"/>
      <c r="X9" s="194">
        <v>0</v>
      </c>
      <c r="Y9" s="405">
        <f t="shared" si="18"/>
        <v>7</v>
      </c>
      <c r="Z9" s="195">
        <f t="shared" si="0"/>
        <v>6</v>
      </c>
      <c r="AA9" s="196">
        <f t="shared" si="0"/>
        <v>1</v>
      </c>
      <c r="AB9" s="197">
        <f t="shared" si="1"/>
        <v>12</v>
      </c>
      <c r="AC9" s="192" t="s">
        <v>17</v>
      </c>
      <c r="AD9" s="198">
        <f t="shared" si="2"/>
        <v>3</v>
      </c>
      <c r="AE9" s="199">
        <f t="shared" si="3"/>
        <v>0.8571428571428571</v>
      </c>
      <c r="AG9" s="338" t="s">
        <v>92</v>
      </c>
      <c r="AH9" s="452" t="s">
        <v>88</v>
      </c>
      <c r="AI9" s="456" t="s">
        <v>79</v>
      </c>
      <c r="AJ9" s="453">
        <v>7</v>
      </c>
      <c r="AK9" s="454">
        <v>5</v>
      </c>
      <c r="AL9" s="455">
        <v>0.7142857142857143</v>
      </c>
      <c r="AM9" s="462">
        <v>0.6111111111111112</v>
      </c>
      <c r="AO9" s="200">
        <f t="shared" si="4"/>
        <v>1</v>
      </c>
      <c r="AP9" s="200">
        <f t="shared" si="5"/>
        <v>0</v>
      </c>
      <c r="AQ9" s="200">
        <f t="shared" si="6"/>
        <v>0</v>
      </c>
      <c r="AR9" s="200">
        <f t="shared" si="7"/>
        <v>1</v>
      </c>
      <c r="AS9" s="200">
        <f t="shared" si="8"/>
        <v>1</v>
      </c>
      <c r="AT9" s="200">
        <f t="shared" si="9"/>
        <v>0</v>
      </c>
      <c r="AU9" s="200">
        <f t="shared" si="10"/>
        <v>1</v>
      </c>
      <c r="AV9" s="200">
        <f t="shared" si="11"/>
        <v>0</v>
      </c>
      <c r="AW9" s="200">
        <f t="shared" si="12"/>
        <v>1</v>
      </c>
      <c r="AX9" s="200">
        <f t="shared" si="13"/>
        <v>0</v>
      </c>
      <c r="AY9" s="200">
        <f t="shared" si="14"/>
        <v>1</v>
      </c>
      <c r="AZ9" s="200">
        <f t="shared" si="15"/>
        <v>0</v>
      </c>
      <c r="BA9" s="200">
        <f t="shared" si="16"/>
        <v>1</v>
      </c>
      <c r="BB9" s="200">
        <f t="shared" si="17"/>
        <v>0</v>
      </c>
    </row>
    <row r="10" spans="2:54" ht="21.75" customHeight="1">
      <c r="B10" s="508"/>
      <c r="C10" s="222" t="s">
        <v>137</v>
      </c>
      <c r="D10" s="226">
        <v>1</v>
      </c>
      <c r="E10" s="227"/>
      <c r="F10" s="228">
        <v>2</v>
      </c>
      <c r="G10" s="229"/>
      <c r="H10" s="230"/>
      <c r="I10" s="231"/>
      <c r="J10" s="226"/>
      <c r="K10" s="227"/>
      <c r="L10" s="228"/>
      <c r="M10" s="229">
        <v>0</v>
      </c>
      <c r="N10" s="230"/>
      <c r="O10" s="231">
        <v>2</v>
      </c>
      <c r="P10" s="226">
        <v>2</v>
      </c>
      <c r="Q10" s="227"/>
      <c r="R10" s="228">
        <v>0</v>
      </c>
      <c r="S10" s="229">
        <v>1</v>
      </c>
      <c r="T10" s="230"/>
      <c r="U10" s="231">
        <v>2</v>
      </c>
      <c r="V10" s="226"/>
      <c r="W10" s="227"/>
      <c r="X10" s="232"/>
      <c r="Y10" s="403">
        <f t="shared" si="18"/>
        <v>4</v>
      </c>
      <c r="Z10" s="205">
        <f t="shared" si="0"/>
        <v>1</v>
      </c>
      <c r="AA10" s="206">
        <f t="shared" si="0"/>
        <v>3</v>
      </c>
      <c r="AB10" s="207">
        <f t="shared" si="1"/>
        <v>4</v>
      </c>
      <c r="AC10" s="204" t="s">
        <v>17</v>
      </c>
      <c r="AD10" s="208">
        <f t="shared" si="2"/>
        <v>6</v>
      </c>
      <c r="AE10" s="209">
        <f t="shared" si="3"/>
        <v>0.25</v>
      </c>
      <c r="AG10" s="338" t="s">
        <v>93</v>
      </c>
      <c r="AH10" s="452" t="s">
        <v>142</v>
      </c>
      <c r="AI10" s="456" t="s">
        <v>29</v>
      </c>
      <c r="AJ10" s="453">
        <v>7</v>
      </c>
      <c r="AK10" s="454">
        <v>4</v>
      </c>
      <c r="AL10" s="455">
        <v>0.5714285714285714</v>
      </c>
      <c r="AM10" s="462">
        <v>0.6</v>
      </c>
      <c r="AO10" s="200">
        <f t="shared" si="4"/>
        <v>0</v>
      </c>
      <c r="AP10" s="200">
        <f t="shared" si="5"/>
        <v>1</v>
      </c>
      <c r="AQ10" s="200">
        <f t="shared" si="6"/>
        <v>0</v>
      </c>
      <c r="AR10" s="200">
        <f t="shared" si="7"/>
        <v>0</v>
      </c>
      <c r="AS10" s="200">
        <f t="shared" si="8"/>
        <v>0</v>
      </c>
      <c r="AT10" s="200">
        <f t="shared" si="9"/>
        <v>0</v>
      </c>
      <c r="AU10" s="200">
        <f t="shared" si="10"/>
        <v>0</v>
      </c>
      <c r="AV10" s="200">
        <f t="shared" si="11"/>
        <v>1</v>
      </c>
      <c r="AW10" s="200">
        <f t="shared" si="12"/>
        <v>1</v>
      </c>
      <c r="AX10" s="200">
        <f t="shared" si="13"/>
        <v>0</v>
      </c>
      <c r="AY10" s="200">
        <f t="shared" si="14"/>
        <v>0</v>
      </c>
      <c r="AZ10" s="200">
        <f t="shared" si="15"/>
        <v>1</v>
      </c>
      <c r="BA10" s="200">
        <f t="shared" si="16"/>
        <v>0</v>
      </c>
      <c r="BB10" s="200">
        <f t="shared" si="17"/>
        <v>0</v>
      </c>
    </row>
    <row r="11" spans="2:54" ht="21.75" customHeight="1">
      <c r="B11" s="508"/>
      <c r="C11" s="239" t="s">
        <v>138</v>
      </c>
      <c r="D11" s="226"/>
      <c r="E11" s="227"/>
      <c r="F11" s="228"/>
      <c r="G11" s="229"/>
      <c r="H11" s="230"/>
      <c r="I11" s="231"/>
      <c r="J11" s="226">
        <v>0</v>
      </c>
      <c r="K11" s="227"/>
      <c r="L11" s="228">
        <v>2</v>
      </c>
      <c r="M11" s="229"/>
      <c r="N11" s="230"/>
      <c r="O11" s="231"/>
      <c r="P11" s="226"/>
      <c r="Q11" s="227"/>
      <c r="R11" s="228"/>
      <c r="S11" s="229"/>
      <c r="T11" s="230"/>
      <c r="U11" s="231"/>
      <c r="V11" s="226"/>
      <c r="W11" s="227"/>
      <c r="X11" s="232"/>
      <c r="Y11" s="403">
        <f t="shared" si="18"/>
        <v>1</v>
      </c>
      <c r="Z11" s="205">
        <f>AO11+AQ11+AS11+AU11+AW11+AY11+BA11</f>
        <v>0</v>
      </c>
      <c r="AA11" s="206">
        <f>AP11+AR11+AT11+AV11+AX11+AZ11+BB11</f>
        <v>1</v>
      </c>
      <c r="AB11" s="207">
        <f>D11+G11+J11+M11+P11+S11+V11</f>
        <v>0</v>
      </c>
      <c r="AC11" s="204" t="s">
        <v>17</v>
      </c>
      <c r="AD11" s="208">
        <f>F11+I11+L11+O11+R11+U11+X11</f>
        <v>2</v>
      </c>
      <c r="AE11" s="209">
        <f>IF(Y11&gt;0,Z11/Y11,0)</f>
        <v>0</v>
      </c>
      <c r="AG11" s="338" t="s">
        <v>91</v>
      </c>
      <c r="AH11" s="452" t="s">
        <v>141</v>
      </c>
      <c r="AI11" s="456" t="s">
        <v>29</v>
      </c>
      <c r="AJ11" s="453">
        <v>6</v>
      </c>
      <c r="AK11" s="454">
        <v>3</v>
      </c>
      <c r="AL11" s="455">
        <v>0.5</v>
      </c>
      <c r="AM11" s="462">
        <v>0.42857142857142855</v>
      </c>
      <c r="AO11" s="200">
        <f>IF(D11&gt;F11,1,0)</f>
        <v>0</v>
      </c>
      <c r="AP11" s="200">
        <f>IF(F11&gt;D11,1,0)</f>
        <v>0</v>
      </c>
      <c r="AQ11" s="200">
        <f>IF(G11&gt;I11,1,0)</f>
        <v>0</v>
      </c>
      <c r="AR11" s="200">
        <f>IF(I11&gt;G11,1,0)</f>
        <v>0</v>
      </c>
      <c r="AS11" s="200">
        <f>IF(J11&gt;L11,1,0)</f>
        <v>0</v>
      </c>
      <c r="AT11" s="200">
        <f>IF(L11&gt;J11,1,0)</f>
        <v>1</v>
      </c>
      <c r="AU11" s="200">
        <f>IF(M11&gt;O11,1,0)</f>
        <v>0</v>
      </c>
      <c r="AV11" s="200">
        <f>IF(O11&gt;M11,1,0)</f>
        <v>0</v>
      </c>
      <c r="AW11" s="200">
        <f>IF(P11&gt;R11,1,)</f>
        <v>0</v>
      </c>
      <c r="AX11" s="200">
        <f>IF(R11&gt;P11,1,0)</f>
        <v>0</v>
      </c>
      <c r="AY11" s="200">
        <f>IF(S11&gt;U11,1,0)</f>
        <v>0</v>
      </c>
      <c r="AZ11" s="200">
        <f>IF(U11&gt;S11,1,0)</f>
        <v>0</v>
      </c>
      <c r="BA11" s="200">
        <f>IF(V11&gt;X11,1,0)</f>
        <v>0</v>
      </c>
      <c r="BB11" s="200">
        <f>IF(X11&gt;V11,1,0)</f>
        <v>0</v>
      </c>
    </row>
    <row r="12" spans="2:54" ht="21.75" customHeight="1">
      <c r="B12" s="509"/>
      <c r="C12" s="223" t="s">
        <v>205</v>
      </c>
      <c r="D12" s="226"/>
      <c r="E12" s="227"/>
      <c r="F12" s="228"/>
      <c r="G12" s="229">
        <v>0</v>
      </c>
      <c r="H12" s="230"/>
      <c r="I12" s="231">
        <v>2</v>
      </c>
      <c r="J12" s="226"/>
      <c r="K12" s="227"/>
      <c r="L12" s="228"/>
      <c r="M12" s="229"/>
      <c r="N12" s="230"/>
      <c r="O12" s="231"/>
      <c r="P12" s="226"/>
      <c r="Q12" s="227"/>
      <c r="R12" s="228"/>
      <c r="S12" s="229"/>
      <c r="T12" s="230"/>
      <c r="U12" s="231"/>
      <c r="V12" s="226">
        <v>0</v>
      </c>
      <c r="W12" s="227"/>
      <c r="X12" s="232">
        <v>2</v>
      </c>
      <c r="Y12" s="404">
        <f t="shared" si="18"/>
        <v>2</v>
      </c>
      <c r="Z12" s="216">
        <f t="shared" si="0"/>
        <v>0</v>
      </c>
      <c r="AA12" s="217">
        <f t="shared" si="0"/>
        <v>2</v>
      </c>
      <c r="AB12" s="218">
        <f t="shared" si="1"/>
        <v>0</v>
      </c>
      <c r="AC12" s="214" t="s">
        <v>17</v>
      </c>
      <c r="AD12" s="219">
        <f t="shared" si="2"/>
        <v>4</v>
      </c>
      <c r="AE12" s="220">
        <f t="shared" si="3"/>
        <v>0</v>
      </c>
      <c r="AG12" s="338" t="s">
        <v>90</v>
      </c>
      <c r="AH12" s="452" t="s">
        <v>148</v>
      </c>
      <c r="AI12" s="456" t="s">
        <v>117</v>
      </c>
      <c r="AJ12" s="453">
        <v>7</v>
      </c>
      <c r="AK12" s="454">
        <v>3</v>
      </c>
      <c r="AL12" s="455">
        <v>0.42857142857142855</v>
      </c>
      <c r="AM12" s="462">
        <v>0.42857142857142855</v>
      </c>
      <c r="AO12" s="200">
        <f t="shared" si="4"/>
        <v>0</v>
      </c>
      <c r="AP12" s="200">
        <f t="shared" si="5"/>
        <v>0</v>
      </c>
      <c r="AQ12" s="200">
        <f t="shared" si="6"/>
        <v>0</v>
      </c>
      <c r="AR12" s="200">
        <f t="shared" si="7"/>
        <v>1</v>
      </c>
      <c r="AS12" s="200">
        <f t="shared" si="8"/>
        <v>0</v>
      </c>
      <c r="AT12" s="200">
        <f t="shared" si="9"/>
        <v>0</v>
      </c>
      <c r="AU12" s="200">
        <f t="shared" si="10"/>
        <v>0</v>
      </c>
      <c r="AV12" s="200">
        <f t="shared" si="11"/>
        <v>0</v>
      </c>
      <c r="AW12" s="200">
        <f t="shared" si="12"/>
        <v>0</v>
      </c>
      <c r="AX12" s="200">
        <f t="shared" si="13"/>
        <v>0</v>
      </c>
      <c r="AY12" s="200">
        <f t="shared" si="14"/>
        <v>0</v>
      </c>
      <c r="AZ12" s="200">
        <f t="shared" si="15"/>
        <v>0</v>
      </c>
      <c r="BA12" s="200">
        <f t="shared" si="16"/>
        <v>0</v>
      </c>
      <c r="BB12" s="200">
        <f t="shared" si="17"/>
        <v>1</v>
      </c>
    </row>
    <row r="13" spans="2:54" ht="21.75" customHeight="1">
      <c r="B13" s="507" t="s">
        <v>79</v>
      </c>
      <c r="C13" s="221" t="s">
        <v>88</v>
      </c>
      <c r="D13" s="188">
        <v>1</v>
      </c>
      <c r="E13" s="189"/>
      <c r="F13" s="190">
        <v>2</v>
      </c>
      <c r="G13" s="191">
        <v>2</v>
      </c>
      <c r="H13" s="192"/>
      <c r="I13" s="193">
        <v>0</v>
      </c>
      <c r="J13" s="188">
        <v>2</v>
      </c>
      <c r="K13" s="189"/>
      <c r="L13" s="190">
        <v>1</v>
      </c>
      <c r="M13" s="191">
        <v>2</v>
      </c>
      <c r="N13" s="192"/>
      <c r="O13" s="193">
        <v>0</v>
      </c>
      <c r="P13" s="188">
        <v>2</v>
      </c>
      <c r="Q13" s="189"/>
      <c r="R13" s="190">
        <v>1</v>
      </c>
      <c r="S13" s="191">
        <v>2</v>
      </c>
      <c r="T13" s="192"/>
      <c r="U13" s="193">
        <v>1</v>
      </c>
      <c r="V13" s="188">
        <v>0</v>
      </c>
      <c r="W13" s="189"/>
      <c r="X13" s="194">
        <v>2</v>
      </c>
      <c r="Y13" s="405">
        <f t="shared" si="18"/>
        <v>7</v>
      </c>
      <c r="Z13" s="195">
        <f t="shared" si="0"/>
        <v>5</v>
      </c>
      <c r="AA13" s="196">
        <f t="shared" si="0"/>
        <v>2</v>
      </c>
      <c r="AB13" s="197">
        <f t="shared" si="1"/>
        <v>11</v>
      </c>
      <c r="AC13" s="192" t="s">
        <v>17</v>
      </c>
      <c r="AD13" s="198">
        <f t="shared" si="2"/>
        <v>7</v>
      </c>
      <c r="AE13" s="199">
        <f t="shared" si="3"/>
        <v>0.7142857142857143</v>
      </c>
      <c r="AG13" s="338" t="s">
        <v>98</v>
      </c>
      <c r="AH13" s="452" t="s">
        <v>151</v>
      </c>
      <c r="AI13" s="456" t="s">
        <v>125</v>
      </c>
      <c r="AJ13" s="453">
        <v>5</v>
      </c>
      <c r="AK13" s="454">
        <v>2</v>
      </c>
      <c r="AL13" s="455">
        <v>0.4</v>
      </c>
      <c r="AM13" s="462">
        <v>0.4</v>
      </c>
      <c r="AO13" s="200">
        <f t="shared" si="4"/>
        <v>0</v>
      </c>
      <c r="AP13" s="200">
        <f t="shared" si="5"/>
        <v>1</v>
      </c>
      <c r="AQ13" s="200">
        <f t="shared" si="6"/>
        <v>1</v>
      </c>
      <c r="AR13" s="200">
        <f t="shared" si="7"/>
        <v>0</v>
      </c>
      <c r="AS13" s="200">
        <f t="shared" si="8"/>
        <v>1</v>
      </c>
      <c r="AT13" s="200">
        <f t="shared" si="9"/>
        <v>0</v>
      </c>
      <c r="AU13" s="200">
        <f t="shared" si="10"/>
        <v>1</v>
      </c>
      <c r="AV13" s="200">
        <f t="shared" si="11"/>
        <v>0</v>
      </c>
      <c r="AW13" s="200">
        <f t="shared" si="12"/>
        <v>1</v>
      </c>
      <c r="AX13" s="200">
        <f t="shared" si="13"/>
        <v>0</v>
      </c>
      <c r="AY13" s="200">
        <f t="shared" si="14"/>
        <v>1</v>
      </c>
      <c r="AZ13" s="200">
        <f t="shared" si="15"/>
        <v>0</v>
      </c>
      <c r="BA13" s="200">
        <f t="shared" si="16"/>
        <v>0</v>
      </c>
      <c r="BB13" s="200">
        <f t="shared" si="17"/>
        <v>1</v>
      </c>
    </row>
    <row r="14" spans="2:54" ht="21.75" customHeight="1">
      <c r="B14" s="508"/>
      <c r="C14" s="222" t="s">
        <v>126</v>
      </c>
      <c r="D14" s="226">
        <v>2</v>
      </c>
      <c r="E14" s="227"/>
      <c r="F14" s="228">
        <v>1</v>
      </c>
      <c r="G14" s="229"/>
      <c r="H14" s="230"/>
      <c r="I14" s="231"/>
      <c r="J14" s="226">
        <v>2</v>
      </c>
      <c r="K14" s="227"/>
      <c r="L14" s="228">
        <v>0</v>
      </c>
      <c r="M14" s="229">
        <v>2</v>
      </c>
      <c r="N14" s="230"/>
      <c r="O14" s="231">
        <v>0</v>
      </c>
      <c r="P14" s="226">
        <v>2</v>
      </c>
      <c r="Q14" s="227"/>
      <c r="R14" s="228">
        <v>0</v>
      </c>
      <c r="S14" s="229">
        <v>2</v>
      </c>
      <c r="T14" s="230"/>
      <c r="U14" s="231">
        <v>0</v>
      </c>
      <c r="V14" s="226"/>
      <c r="W14" s="227"/>
      <c r="X14" s="232"/>
      <c r="Y14" s="403">
        <f t="shared" si="18"/>
        <v>5</v>
      </c>
      <c r="Z14" s="205">
        <f>AO14+AQ14+AS14+AU14+AW14+AY14+BA14</f>
        <v>5</v>
      </c>
      <c r="AA14" s="206">
        <f>AP14+AR14+AT14+AV14+AX14+AZ14+BB14</f>
        <v>0</v>
      </c>
      <c r="AB14" s="207">
        <f>D14+G14+J14+M14+P14+S14+V14</f>
        <v>10</v>
      </c>
      <c r="AC14" s="204" t="s">
        <v>17</v>
      </c>
      <c r="AD14" s="208">
        <f>F14+I14+L14+O14+R14+U14+X14</f>
        <v>1</v>
      </c>
      <c r="AE14" s="209">
        <f>IF(Y14&gt;0,Z14/Y14,0)</f>
        <v>1</v>
      </c>
      <c r="AG14" s="338" t="s">
        <v>99</v>
      </c>
      <c r="AH14" s="452" t="s">
        <v>150</v>
      </c>
      <c r="AI14" s="456" t="s">
        <v>118</v>
      </c>
      <c r="AJ14" s="453">
        <v>6</v>
      </c>
      <c r="AK14" s="454">
        <v>2</v>
      </c>
      <c r="AL14" s="455">
        <v>0.3333333333333333</v>
      </c>
      <c r="AM14" s="462">
        <v>0.3076923076923077</v>
      </c>
      <c r="AO14" s="200">
        <f t="shared" si="4"/>
        <v>1</v>
      </c>
      <c r="AP14" s="200">
        <f t="shared" si="5"/>
        <v>0</v>
      </c>
      <c r="AQ14" s="200">
        <f t="shared" si="6"/>
        <v>0</v>
      </c>
      <c r="AR14" s="200">
        <f t="shared" si="7"/>
        <v>0</v>
      </c>
      <c r="AS14" s="200">
        <f t="shared" si="8"/>
        <v>1</v>
      </c>
      <c r="AT14" s="200">
        <f t="shared" si="9"/>
        <v>0</v>
      </c>
      <c r="AU14" s="200">
        <f t="shared" si="10"/>
        <v>1</v>
      </c>
      <c r="AV14" s="200">
        <f t="shared" si="11"/>
        <v>0</v>
      </c>
      <c r="AW14" s="200">
        <f t="shared" si="12"/>
        <v>1</v>
      </c>
      <c r="AX14" s="200">
        <f t="shared" si="13"/>
        <v>0</v>
      </c>
      <c r="AY14" s="200">
        <f t="shared" si="14"/>
        <v>1</v>
      </c>
      <c r="AZ14" s="200">
        <f t="shared" si="15"/>
        <v>0</v>
      </c>
      <c r="BA14" s="200">
        <f t="shared" si="16"/>
        <v>0</v>
      </c>
      <c r="BB14" s="200">
        <f t="shared" si="17"/>
        <v>0</v>
      </c>
    </row>
    <row r="15" spans="2:54" ht="21.75" customHeight="1">
      <c r="B15" s="508"/>
      <c r="C15" s="222" t="s">
        <v>124</v>
      </c>
      <c r="D15" s="226"/>
      <c r="E15" s="227"/>
      <c r="F15" s="228"/>
      <c r="G15" s="229"/>
      <c r="H15" s="230"/>
      <c r="I15" s="231"/>
      <c r="J15" s="226"/>
      <c r="K15" s="227"/>
      <c r="L15" s="228"/>
      <c r="M15" s="229"/>
      <c r="N15" s="230"/>
      <c r="O15" s="231"/>
      <c r="P15" s="226"/>
      <c r="Q15" s="227"/>
      <c r="R15" s="228"/>
      <c r="S15" s="229"/>
      <c r="T15" s="230"/>
      <c r="U15" s="231"/>
      <c r="V15" s="226"/>
      <c r="W15" s="227"/>
      <c r="X15" s="232"/>
      <c r="Y15" s="403">
        <f t="shared" si="18"/>
        <v>0</v>
      </c>
      <c r="Z15" s="205">
        <f t="shared" si="0"/>
        <v>0</v>
      </c>
      <c r="AA15" s="206">
        <f t="shared" si="0"/>
        <v>0</v>
      </c>
      <c r="AB15" s="207">
        <f t="shared" si="1"/>
        <v>0</v>
      </c>
      <c r="AC15" s="204" t="s">
        <v>17</v>
      </c>
      <c r="AD15" s="208">
        <f t="shared" si="2"/>
        <v>0</v>
      </c>
      <c r="AE15" s="209">
        <f t="shared" si="3"/>
        <v>0</v>
      </c>
      <c r="AG15" s="338" t="s">
        <v>100</v>
      </c>
      <c r="AH15" s="452" t="s">
        <v>147</v>
      </c>
      <c r="AI15" s="456" t="s">
        <v>117</v>
      </c>
      <c r="AJ15" s="453">
        <v>7</v>
      </c>
      <c r="AK15" s="454">
        <v>2</v>
      </c>
      <c r="AL15" s="455">
        <v>0.2857142857142857</v>
      </c>
      <c r="AM15" s="462">
        <v>0.4117647058823529</v>
      </c>
      <c r="AO15" s="200">
        <f t="shared" si="4"/>
        <v>0</v>
      </c>
      <c r="AP15" s="200">
        <f t="shared" si="5"/>
        <v>0</v>
      </c>
      <c r="AQ15" s="200">
        <f t="shared" si="6"/>
        <v>0</v>
      </c>
      <c r="AR15" s="200">
        <f t="shared" si="7"/>
        <v>0</v>
      </c>
      <c r="AS15" s="200">
        <f t="shared" si="8"/>
        <v>0</v>
      </c>
      <c r="AT15" s="200">
        <f t="shared" si="9"/>
        <v>0</v>
      </c>
      <c r="AU15" s="200">
        <f t="shared" si="10"/>
        <v>0</v>
      </c>
      <c r="AV15" s="200">
        <f t="shared" si="11"/>
        <v>0</v>
      </c>
      <c r="AW15" s="200">
        <f t="shared" si="12"/>
        <v>0</v>
      </c>
      <c r="AX15" s="200">
        <f t="shared" si="13"/>
        <v>0</v>
      </c>
      <c r="AY15" s="200">
        <f t="shared" si="14"/>
        <v>0</v>
      </c>
      <c r="AZ15" s="200">
        <f t="shared" si="15"/>
        <v>0</v>
      </c>
      <c r="BA15" s="200">
        <f t="shared" si="16"/>
        <v>0</v>
      </c>
      <c r="BB15" s="200">
        <f t="shared" si="17"/>
        <v>0</v>
      </c>
    </row>
    <row r="16" spans="2:54" ht="21.75" customHeight="1">
      <c r="B16" s="509"/>
      <c r="C16" s="223" t="s">
        <v>186</v>
      </c>
      <c r="D16" s="201"/>
      <c r="E16" s="202"/>
      <c r="F16" s="203"/>
      <c r="G16" s="213">
        <v>2</v>
      </c>
      <c r="H16" s="214"/>
      <c r="I16" s="215">
        <v>0</v>
      </c>
      <c r="J16" s="210"/>
      <c r="K16" s="211"/>
      <c r="L16" s="212"/>
      <c r="M16" s="213"/>
      <c r="N16" s="214"/>
      <c r="O16" s="215"/>
      <c r="P16" s="210"/>
      <c r="Q16" s="211"/>
      <c r="R16" s="212"/>
      <c r="S16" s="213"/>
      <c r="T16" s="214"/>
      <c r="U16" s="215"/>
      <c r="V16" s="210">
        <v>2</v>
      </c>
      <c r="W16" s="211"/>
      <c r="X16" s="212">
        <v>0</v>
      </c>
      <c r="Y16" s="404">
        <f t="shared" si="18"/>
        <v>2</v>
      </c>
      <c r="Z16" s="216">
        <f t="shared" si="0"/>
        <v>2</v>
      </c>
      <c r="AA16" s="217">
        <f t="shared" si="0"/>
        <v>0</v>
      </c>
      <c r="AB16" s="218">
        <f t="shared" si="1"/>
        <v>4</v>
      </c>
      <c r="AC16" s="214" t="s">
        <v>17</v>
      </c>
      <c r="AD16" s="219">
        <f t="shared" si="2"/>
        <v>0</v>
      </c>
      <c r="AE16" s="220">
        <f t="shared" si="3"/>
        <v>1</v>
      </c>
      <c r="AG16" s="338" t="s">
        <v>101</v>
      </c>
      <c r="AH16" s="452" t="s">
        <v>143</v>
      </c>
      <c r="AI16" s="456" t="s">
        <v>21</v>
      </c>
      <c r="AJ16" s="453">
        <v>7</v>
      </c>
      <c r="AK16" s="454">
        <v>2</v>
      </c>
      <c r="AL16" s="455">
        <v>0.2857142857142857</v>
      </c>
      <c r="AM16" s="462">
        <v>0.35294117647058826</v>
      </c>
      <c r="AO16" s="200">
        <f t="shared" si="4"/>
        <v>0</v>
      </c>
      <c r="AP16" s="200">
        <f t="shared" si="5"/>
        <v>0</v>
      </c>
      <c r="AQ16" s="200">
        <f t="shared" si="6"/>
        <v>1</v>
      </c>
      <c r="AR16" s="200">
        <f t="shared" si="7"/>
        <v>0</v>
      </c>
      <c r="AS16" s="200">
        <f t="shared" si="8"/>
        <v>0</v>
      </c>
      <c r="AT16" s="200">
        <f t="shared" si="9"/>
        <v>0</v>
      </c>
      <c r="AU16" s="200">
        <f t="shared" si="10"/>
        <v>0</v>
      </c>
      <c r="AV16" s="200">
        <f t="shared" si="11"/>
        <v>0</v>
      </c>
      <c r="AW16" s="200">
        <f t="shared" si="12"/>
        <v>0</v>
      </c>
      <c r="AX16" s="200">
        <f t="shared" si="13"/>
        <v>0</v>
      </c>
      <c r="AY16" s="200">
        <f t="shared" si="14"/>
        <v>0</v>
      </c>
      <c r="AZ16" s="200">
        <f t="shared" si="15"/>
        <v>0</v>
      </c>
      <c r="BA16" s="200">
        <f t="shared" si="16"/>
        <v>1</v>
      </c>
      <c r="BB16" s="200">
        <f t="shared" si="17"/>
        <v>0</v>
      </c>
    </row>
    <row r="17" spans="2:54" ht="21.75" customHeight="1">
      <c r="B17" s="507" t="s">
        <v>125</v>
      </c>
      <c r="C17" s="221" t="s">
        <v>151</v>
      </c>
      <c r="D17" s="188">
        <v>2</v>
      </c>
      <c r="E17" s="189"/>
      <c r="F17" s="190">
        <v>0</v>
      </c>
      <c r="G17" s="191">
        <v>0</v>
      </c>
      <c r="H17" s="192"/>
      <c r="I17" s="193">
        <v>2</v>
      </c>
      <c r="J17" s="188"/>
      <c r="K17" s="189"/>
      <c r="L17" s="190"/>
      <c r="M17" s="191">
        <v>0</v>
      </c>
      <c r="N17" s="192"/>
      <c r="O17" s="193">
        <v>2</v>
      </c>
      <c r="P17" s="188">
        <v>2</v>
      </c>
      <c r="Q17" s="189"/>
      <c r="R17" s="190">
        <v>0</v>
      </c>
      <c r="S17" s="191"/>
      <c r="T17" s="192"/>
      <c r="U17" s="193"/>
      <c r="V17" s="188">
        <v>0</v>
      </c>
      <c r="W17" s="189"/>
      <c r="X17" s="194">
        <v>2</v>
      </c>
      <c r="Y17" s="405">
        <f t="shared" si="18"/>
        <v>5</v>
      </c>
      <c r="Z17" s="195">
        <f t="shared" si="0"/>
        <v>2</v>
      </c>
      <c r="AA17" s="196">
        <f t="shared" si="0"/>
        <v>3</v>
      </c>
      <c r="AB17" s="197">
        <f t="shared" si="1"/>
        <v>4</v>
      </c>
      <c r="AC17" s="192" t="s">
        <v>17</v>
      </c>
      <c r="AD17" s="198">
        <f t="shared" si="2"/>
        <v>6</v>
      </c>
      <c r="AE17" s="199">
        <f t="shared" si="3"/>
        <v>0.4</v>
      </c>
      <c r="AG17" s="338" t="s">
        <v>102</v>
      </c>
      <c r="AH17" s="452" t="s">
        <v>137</v>
      </c>
      <c r="AI17" s="456" t="s">
        <v>52</v>
      </c>
      <c r="AJ17" s="453">
        <v>4</v>
      </c>
      <c r="AK17" s="454">
        <v>1</v>
      </c>
      <c r="AL17" s="455">
        <v>0.25</v>
      </c>
      <c r="AM17" s="462">
        <v>0.4</v>
      </c>
      <c r="AO17" s="200">
        <f t="shared" si="4"/>
        <v>1</v>
      </c>
      <c r="AP17" s="200">
        <f t="shared" si="5"/>
        <v>0</v>
      </c>
      <c r="AQ17" s="200">
        <f t="shared" si="6"/>
        <v>0</v>
      </c>
      <c r="AR17" s="200">
        <f t="shared" si="7"/>
        <v>1</v>
      </c>
      <c r="AS17" s="200">
        <f t="shared" si="8"/>
        <v>0</v>
      </c>
      <c r="AT17" s="200">
        <f t="shared" si="9"/>
        <v>0</v>
      </c>
      <c r="AU17" s="200">
        <f t="shared" si="10"/>
        <v>0</v>
      </c>
      <c r="AV17" s="200">
        <f t="shared" si="11"/>
        <v>1</v>
      </c>
      <c r="AW17" s="200">
        <f t="shared" si="12"/>
        <v>1</v>
      </c>
      <c r="AX17" s="200">
        <f t="shared" si="13"/>
        <v>0</v>
      </c>
      <c r="AY17" s="200">
        <f t="shared" si="14"/>
        <v>0</v>
      </c>
      <c r="AZ17" s="200">
        <f t="shared" si="15"/>
        <v>0</v>
      </c>
      <c r="BA17" s="200">
        <f t="shared" si="16"/>
        <v>0</v>
      </c>
      <c r="BB17" s="200">
        <f t="shared" si="17"/>
        <v>1</v>
      </c>
    </row>
    <row r="18" spans="2:54" ht="21.75" customHeight="1">
      <c r="B18" s="508"/>
      <c r="C18" s="319" t="s">
        <v>152</v>
      </c>
      <c r="D18" s="226">
        <v>2</v>
      </c>
      <c r="E18" s="227"/>
      <c r="F18" s="228">
        <v>0</v>
      </c>
      <c r="G18" s="229">
        <v>2</v>
      </c>
      <c r="H18" s="230"/>
      <c r="I18" s="231">
        <v>0</v>
      </c>
      <c r="J18" s="226">
        <v>2</v>
      </c>
      <c r="K18" s="227"/>
      <c r="L18" s="228">
        <v>0</v>
      </c>
      <c r="M18" s="229">
        <v>2</v>
      </c>
      <c r="N18" s="230"/>
      <c r="O18" s="231">
        <v>0</v>
      </c>
      <c r="P18" s="226">
        <v>2</v>
      </c>
      <c r="Q18" s="227"/>
      <c r="R18" s="228">
        <v>0</v>
      </c>
      <c r="S18" s="229">
        <v>2</v>
      </c>
      <c r="T18" s="230"/>
      <c r="U18" s="231">
        <v>0</v>
      </c>
      <c r="V18" s="226">
        <v>2</v>
      </c>
      <c r="W18" s="227"/>
      <c r="X18" s="232">
        <v>0</v>
      </c>
      <c r="Y18" s="403">
        <f t="shared" si="18"/>
        <v>7</v>
      </c>
      <c r="Z18" s="205">
        <f>AO18+AQ18+AS18+AU18+AW18+AY18+BA18</f>
        <v>7</v>
      </c>
      <c r="AA18" s="206">
        <f>AP18+AR18+AT18+AV18+AX18+AZ18+BB18</f>
        <v>0</v>
      </c>
      <c r="AB18" s="207">
        <f>D18+G18+J18+M18+P18+S18+V18</f>
        <v>14</v>
      </c>
      <c r="AC18" s="204" t="s">
        <v>17</v>
      </c>
      <c r="AD18" s="208">
        <f>F18+I18+L18+O18+R18+U18+X18</f>
        <v>0</v>
      </c>
      <c r="AE18" s="209">
        <f>IF(Y18&gt;0,Z18/Y18,0)</f>
        <v>1</v>
      </c>
      <c r="AG18" s="338" t="s">
        <v>103</v>
      </c>
      <c r="AH18" s="452" t="s">
        <v>133</v>
      </c>
      <c r="AI18" s="461" t="s">
        <v>119</v>
      </c>
      <c r="AJ18" s="453">
        <v>4</v>
      </c>
      <c r="AK18" s="454">
        <v>0</v>
      </c>
      <c r="AL18" s="455">
        <v>0</v>
      </c>
      <c r="AM18" s="462">
        <v>0.1111111111111111</v>
      </c>
      <c r="AO18" s="200">
        <f t="shared" si="4"/>
        <v>1</v>
      </c>
      <c r="AP18" s="200">
        <f t="shared" si="5"/>
        <v>0</v>
      </c>
      <c r="AQ18" s="200">
        <f t="shared" si="6"/>
        <v>1</v>
      </c>
      <c r="AR18" s="200">
        <f t="shared" si="7"/>
        <v>0</v>
      </c>
      <c r="AS18" s="200">
        <f t="shared" si="8"/>
        <v>1</v>
      </c>
      <c r="AT18" s="200">
        <f t="shared" si="9"/>
        <v>0</v>
      </c>
      <c r="AU18" s="200">
        <f t="shared" si="10"/>
        <v>1</v>
      </c>
      <c r="AV18" s="200">
        <f t="shared" si="11"/>
        <v>0</v>
      </c>
      <c r="AW18" s="200">
        <f t="shared" si="12"/>
        <v>1</v>
      </c>
      <c r="AX18" s="200">
        <f t="shared" si="13"/>
        <v>0</v>
      </c>
      <c r="AY18" s="200">
        <f t="shared" si="14"/>
        <v>1</v>
      </c>
      <c r="AZ18" s="200">
        <f t="shared" si="15"/>
        <v>0</v>
      </c>
      <c r="BA18" s="200">
        <f t="shared" si="16"/>
        <v>1</v>
      </c>
      <c r="BB18" s="200">
        <f t="shared" si="17"/>
        <v>0</v>
      </c>
    </row>
    <row r="19" spans="2:54" ht="21.75" customHeight="1" thickBot="1">
      <c r="B19" s="508"/>
      <c r="C19" s="222" t="s">
        <v>153</v>
      </c>
      <c r="D19" s="226"/>
      <c r="E19" s="227"/>
      <c r="F19" s="228"/>
      <c r="G19" s="229"/>
      <c r="H19" s="230"/>
      <c r="I19" s="231"/>
      <c r="J19" s="226">
        <v>0</v>
      </c>
      <c r="K19" s="227"/>
      <c r="L19" s="228">
        <v>2</v>
      </c>
      <c r="M19" s="229"/>
      <c r="N19" s="230"/>
      <c r="O19" s="231"/>
      <c r="P19" s="226"/>
      <c r="Q19" s="227"/>
      <c r="R19" s="228"/>
      <c r="S19" s="229">
        <v>2</v>
      </c>
      <c r="T19" s="230"/>
      <c r="U19" s="231">
        <v>0</v>
      </c>
      <c r="V19" s="226"/>
      <c r="W19" s="227"/>
      <c r="X19" s="232"/>
      <c r="Y19" s="403">
        <f t="shared" si="18"/>
        <v>2</v>
      </c>
      <c r="Z19" s="205">
        <f>AO19+AQ19+AS19+AU19+AW19+AY19+BA19</f>
        <v>1</v>
      </c>
      <c r="AA19" s="206">
        <f>AP19+AR19+AT19+AV19+AX19+AZ19+BB19</f>
        <v>1</v>
      </c>
      <c r="AB19" s="207">
        <f>D19+G19+J19+M19+P19+S19+V19</f>
        <v>2</v>
      </c>
      <c r="AC19" s="204" t="s">
        <v>17</v>
      </c>
      <c r="AD19" s="208">
        <f>F19+I19+L19+O19+R19+U19+X19</f>
        <v>2</v>
      </c>
      <c r="AE19" s="209">
        <f>IF(Y19&gt;0,Z19/Y19,0)</f>
        <v>0.5</v>
      </c>
      <c r="AG19" s="340" t="s">
        <v>104</v>
      </c>
      <c r="AH19" s="463" t="s">
        <v>145</v>
      </c>
      <c r="AI19" s="464" t="s">
        <v>21</v>
      </c>
      <c r="AJ19" s="465">
        <v>4</v>
      </c>
      <c r="AK19" s="466">
        <v>0</v>
      </c>
      <c r="AL19" s="467">
        <v>0</v>
      </c>
      <c r="AM19" s="468">
        <v>0</v>
      </c>
      <c r="AO19" s="200">
        <f aca="true" t="shared" si="19" ref="AO19:AO30">IF(D19&gt;F19,1,0)</f>
        <v>0</v>
      </c>
      <c r="AP19" s="200">
        <f aca="true" t="shared" si="20" ref="AP19:AP30">IF(F19&gt;D19,1,0)</f>
        <v>0</v>
      </c>
      <c r="AQ19" s="200">
        <f aca="true" t="shared" si="21" ref="AQ19:AQ30">IF(G19&gt;I19,1,0)</f>
        <v>0</v>
      </c>
      <c r="AR19" s="200">
        <f aca="true" t="shared" si="22" ref="AR19:AR30">IF(I19&gt;G19,1,0)</f>
        <v>0</v>
      </c>
      <c r="AS19" s="200">
        <f aca="true" t="shared" si="23" ref="AS19:AS30">IF(J19&gt;L19,1,0)</f>
        <v>0</v>
      </c>
      <c r="AT19" s="200">
        <f aca="true" t="shared" si="24" ref="AT19:AT30">IF(L19&gt;J19,1,0)</f>
        <v>1</v>
      </c>
      <c r="AU19" s="200">
        <f aca="true" t="shared" si="25" ref="AU19:AU30">IF(M19&gt;O19,1,0)</f>
        <v>0</v>
      </c>
      <c r="AV19" s="200">
        <f aca="true" t="shared" si="26" ref="AV19:AV30">IF(O19&gt;M19,1,0)</f>
        <v>0</v>
      </c>
      <c r="AW19" s="200">
        <f aca="true" t="shared" si="27" ref="AW19:AW30">IF(P19&gt;R19,1,)</f>
        <v>0</v>
      </c>
      <c r="AX19" s="200">
        <f aca="true" t="shared" si="28" ref="AX19:AX30">IF(R19&gt;P19,1,0)</f>
        <v>0</v>
      </c>
      <c r="AY19" s="200">
        <f aca="true" t="shared" si="29" ref="AY19:AY30">IF(S19&gt;U19,1,0)</f>
        <v>1</v>
      </c>
      <c r="AZ19" s="200">
        <f aca="true" t="shared" si="30" ref="AZ19:AZ30">IF(U19&gt;S19,1,0)</f>
        <v>0</v>
      </c>
      <c r="BA19" s="200">
        <f aca="true" t="shared" si="31" ref="BA19:BA30">IF(V19&gt;X19,1,0)</f>
        <v>0</v>
      </c>
      <c r="BB19" s="200">
        <f aca="true" t="shared" si="32" ref="BB19:BB30">IF(X19&gt;V19,1,0)</f>
        <v>0</v>
      </c>
    </row>
    <row r="20" spans="2:54" ht="21.75" customHeight="1">
      <c r="B20" s="509"/>
      <c r="C20" s="239" t="s">
        <v>154</v>
      </c>
      <c r="D20" s="226"/>
      <c r="E20" s="227"/>
      <c r="F20" s="228"/>
      <c r="G20" s="229"/>
      <c r="H20" s="230"/>
      <c r="I20" s="231"/>
      <c r="J20" s="226"/>
      <c r="K20" s="227"/>
      <c r="L20" s="228"/>
      <c r="M20" s="229"/>
      <c r="N20" s="230"/>
      <c r="O20" s="231"/>
      <c r="P20" s="226"/>
      <c r="Q20" s="227"/>
      <c r="R20" s="228"/>
      <c r="S20" s="229"/>
      <c r="T20" s="230"/>
      <c r="U20" s="231"/>
      <c r="V20" s="226"/>
      <c r="W20" s="227"/>
      <c r="X20" s="232"/>
      <c r="Y20" s="404">
        <f t="shared" si="18"/>
        <v>0</v>
      </c>
      <c r="Z20" s="216">
        <f t="shared" si="0"/>
        <v>0</v>
      </c>
      <c r="AA20" s="217">
        <f t="shared" si="0"/>
        <v>0</v>
      </c>
      <c r="AB20" s="218">
        <f t="shared" si="1"/>
        <v>0</v>
      </c>
      <c r="AC20" s="214" t="s">
        <v>17</v>
      </c>
      <c r="AD20" s="219">
        <f t="shared" si="2"/>
        <v>0</v>
      </c>
      <c r="AE20" s="220">
        <f t="shared" si="3"/>
        <v>0</v>
      </c>
      <c r="AG20" s="473" t="s">
        <v>105</v>
      </c>
      <c r="AH20" s="474" t="s">
        <v>186</v>
      </c>
      <c r="AI20" s="475" t="s">
        <v>79</v>
      </c>
      <c r="AJ20" s="476">
        <v>2</v>
      </c>
      <c r="AK20" s="477">
        <v>2</v>
      </c>
      <c r="AL20" s="478">
        <v>1</v>
      </c>
      <c r="AM20" s="479">
        <v>1</v>
      </c>
      <c r="AO20" s="200">
        <f t="shared" si="19"/>
        <v>0</v>
      </c>
      <c r="AP20" s="200">
        <f t="shared" si="20"/>
        <v>0</v>
      </c>
      <c r="AQ20" s="200">
        <f t="shared" si="21"/>
        <v>0</v>
      </c>
      <c r="AR20" s="200">
        <f t="shared" si="22"/>
        <v>0</v>
      </c>
      <c r="AS20" s="200">
        <f t="shared" si="23"/>
        <v>0</v>
      </c>
      <c r="AT20" s="200">
        <f t="shared" si="24"/>
        <v>0</v>
      </c>
      <c r="AU20" s="200">
        <f t="shared" si="25"/>
        <v>0</v>
      </c>
      <c r="AV20" s="200">
        <f t="shared" si="26"/>
        <v>0</v>
      </c>
      <c r="AW20" s="200">
        <f t="shared" si="27"/>
        <v>0</v>
      </c>
      <c r="AX20" s="200">
        <f t="shared" si="28"/>
        <v>0</v>
      </c>
      <c r="AY20" s="200">
        <f t="shared" si="29"/>
        <v>0</v>
      </c>
      <c r="AZ20" s="200">
        <f t="shared" si="30"/>
        <v>0</v>
      </c>
      <c r="BA20" s="200">
        <f t="shared" si="31"/>
        <v>0</v>
      </c>
      <c r="BB20" s="200">
        <f t="shared" si="32"/>
        <v>0</v>
      </c>
    </row>
    <row r="21" spans="2:54" ht="21.75" customHeight="1">
      <c r="B21" s="507" t="s">
        <v>118</v>
      </c>
      <c r="C21" s="221" t="s">
        <v>149</v>
      </c>
      <c r="D21" s="188"/>
      <c r="E21" s="189"/>
      <c r="F21" s="190"/>
      <c r="G21" s="191"/>
      <c r="H21" s="192"/>
      <c r="I21" s="193"/>
      <c r="J21" s="188"/>
      <c r="K21" s="189"/>
      <c r="L21" s="190"/>
      <c r="M21" s="191">
        <v>0</v>
      </c>
      <c r="N21" s="192"/>
      <c r="O21" s="193">
        <v>2</v>
      </c>
      <c r="P21" s="188">
        <v>0</v>
      </c>
      <c r="Q21" s="189"/>
      <c r="R21" s="190">
        <v>2</v>
      </c>
      <c r="S21" s="191"/>
      <c r="T21" s="192"/>
      <c r="U21" s="193"/>
      <c r="V21" s="188"/>
      <c r="W21" s="189"/>
      <c r="X21" s="194"/>
      <c r="Y21" s="405">
        <f t="shared" si="18"/>
        <v>2</v>
      </c>
      <c r="Z21" s="195">
        <f t="shared" si="0"/>
        <v>0</v>
      </c>
      <c r="AA21" s="196">
        <f t="shared" si="0"/>
        <v>2</v>
      </c>
      <c r="AB21" s="197">
        <f t="shared" si="1"/>
        <v>0</v>
      </c>
      <c r="AC21" s="192" t="s">
        <v>17</v>
      </c>
      <c r="AD21" s="198">
        <f t="shared" si="2"/>
        <v>4</v>
      </c>
      <c r="AE21" s="199">
        <f t="shared" si="3"/>
        <v>0</v>
      </c>
      <c r="AG21" s="338" t="s">
        <v>106</v>
      </c>
      <c r="AH21" s="452" t="s">
        <v>183</v>
      </c>
      <c r="AI21" s="456" t="s">
        <v>118</v>
      </c>
      <c r="AJ21" s="453">
        <v>1</v>
      </c>
      <c r="AK21" s="454">
        <v>1</v>
      </c>
      <c r="AL21" s="455">
        <v>1</v>
      </c>
      <c r="AM21" s="462">
        <v>1</v>
      </c>
      <c r="AO21" s="200">
        <f t="shared" si="19"/>
        <v>0</v>
      </c>
      <c r="AP21" s="200">
        <f t="shared" si="20"/>
        <v>0</v>
      </c>
      <c r="AQ21" s="200">
        <f t="shared" si="21"/>
        <v>0</v>
      </c>
      <c r="AR21" s="200">
        <f t="shared" si="22"/>
        <v>0</v>
      </c>
      <c r="AS21" s="200">
        <f t="shared" si="23"/>
        <v>0</v>
      </c>
      <c r="AT21" s="200">
        <f t="shared" si="24"/>
        <v>0</v>
      </c>
      <c r="AU21" s="200">
        <f t="shared" si="25"/>
        <v>0</v>
      </c>
      <c r="AV21" s="200">
        <f t="shared" si="26"/>
        <v>1</v>
      </c>
      <c r="AW21" s="200">
        <f t="shared" si="27"/>
        <v>0</v>
      </c>
      <c r="AX21" s="200">
        <f t="shared" si="28"/>
        <v>1</v>
      </c>
      <c r="AY21" s="200">
        <f t="shared" si="29"/>
        <v>0</v>
      </c>
      <c r="AZ21" s="200">
        <f t="shared" si="30"/>
        <v>0</v>
      </c>
      <c r="BA21" s="200">
        <f t="shared" si="31"/>
        <v>0</v>
      </c>
      <c r="BB21" s="200">
        <f t="shared" si="32"/>
        <v>0</v>
      </c>
    </row>
    <row r="22" spans="2:54" ht="21.75" customHeight="1">
      <c r="B22" s="508"/>
      <c r="C22" s="241" t="s">
        <v>168</v>
      </c>
      <c r="D22" s="226">
        <v>1</v>
      </c>
      <c r="E22" s="227"/>
      <c r="F22" s="228">
        <v>2</v>
      </c>
      <c r="G22" s="229"/>
      <c r="H22" s="230"/>
      <c r="I22" s="231"/>
      <c r="J22" s="226"/>
      <c r="K22" s="227"/>
      <c r="L22" s="228"/>
      <c r="M22" s="229"/>
      <c r="N22" s="230"/>
      <c r="O22" s="231"/>
      <c r="P22" s="226">
        <v>0</v>
      </c>
      <c r="Q22" s="227"/>
      <c r="R22" s="228">
        <v>2</v>
      </c>
      <c r="S22" s="229"/>
      <c r="T22" s="230"/>
      <c r="U22" s="231"/>
      <c r="V22" s="226">
        <v>2</v>
      </c>
      <c r="W22" s="227"/>
      <c r="X22" s="232">
        <v>0</v>
      </c>
      <c r="Y22" s="403">
        <f t="shared" si="18"/>
        <v>3</v>
      </c>
      <c r="Z22" s="205">
        <f>AO22+AQ22+AS22+AU22+AW22+AY22+BA22</f>
        <v>1</v>
      </c>
      <c r="AA22" s="206">
        <f>AP22+AR22+AT22+AV22+AX22+AZ22+BB22</f>
        <v>2</v>
      </c>
      <c r="AB22" s="207">
        <f>D22+G22+J22+M22+P22+S22+V22</f>
        <v>3</v>
      </c>
      <c r="AC22" s="204" t="s">
        <v>17</v>
      </c>
      <c r="AD22" s="208">
        <f>F22+I22+L22+O22+R22+U22+X22</f>
        <v>4</v>
      </c>
      <c r="AE22" s="209">
        <f>IF(Y22&gt;0,Z22/Y22,0)</f>
        <v>0.3333333333333333</v>
      </c>
      <c r="AG22" s="338" t="s">
        <v>107</v>
      </c>
      <c r="AH22" s="452" t="s">
        <v>153</v>
      </c>
      <c r="AI22" s="456" t="s">
        <v>125</v>
      </c>
      <c r="AJ22" s="453">
        <v>2</v>
      </c>
      <c r="AK22" s="454">
        <v>1</v>
      </c>
      <c r="AL22" s="455">
        <v>0.5</v>
      </c>
      <c r="AM22" s="462">
        <v>0.5</v>
      </c>
      <c r="AO22" s="200">
        <f t="shared" si="19"/>
        <v>0</v>
      </c>
      <c r="AP22" s="200">
        <f t="shared" si="20"/>
        <v>1</v>
      </c>
      <c r="AQ22" s="200">
        <f t="shared" si="21"/>
        <v>0</v>
      </c>
      <c r="AR22" s="200">
        <f t="shared" si="22"/>
        <v>0</v>
      </c>
      <c r="AS22" s="200">
        <f t="shared" si="23"/>
        <v>0</v>
      </c>
      <c r="AT22" s="200">
        <f t="shared" si="24"/>
        <v>0</v>
      </c>
      <c r="AU22" s="200">
        <f t="shared" si="25"/>
        <v>0</v>
      </c>
      <c r="AV22" s="200">
        <f t="shared" si="26"/>
        <v>0</v>
      </c>
      <c r="AW22" s="200">
        <f t="shared" si="27"/>
        <v>0</v>
      </c>
      <c r="AX22" s="200">
        <f t="shared" si="28"/>
        <v>1</v>
      </c>
      <c r="AY22" s="200">
        <f t="shared" si="29"/>
        <v>0</v>
      </c>
      <c r="AZ22" s="200">
        <f t="shared" si="30"/>
        <v>0</v>
      </c>
      <c r="BA22" s="200">
        <f t="shared" si="31"/>
        <v>1</v>
      </c>
      <c r="BB22" s="200">
        <f t="shared" si="32"/>
        <v>0</v>
      </c>
    </row>
    <row r="23" spans="2:54" ht="21.75" customHeight="1">
      <c r="B23" s="508"/>
      <c r="C23" s="241" t="s">
        <v>183</v>
      </c>
      <c r="D23" s="226"/>
      <c r="E23" s="227"/>
      <c r="F23" s="228"/>
      <c r="G23" s="229"/>
      <c r="H23" s="230"/>
      <c r="I23" s="231"/>
      <c r="J23" s="226"/>
      <c r="K23" s="227"/>
      <c r="L23" s="228"/>
      <c r="M23" s="229"/>
      <c r="N23" s="230"/>
      <c r="O23" s="231"/>
      <c r="P23" s="226"/>
      <c r="Q23" s="227"/>
      <c r="R23" s="228"/>
      <c r="S23" s="229">
        <v>2</v>
      </c>
      <c r="T23" s="230"/>
      <c r="U23" s="231">
        <v>0</v>
      </c>
      <c r="V23" s="226"/>
      <c r="W23" s="227"/>
      <c r="X23" s="232"/>
      <c r="Y23" s="403">
        <f t="shared" si="18"/>
        <v>1</v>
      </c>
      <c r="Z23" s="205">
        <f>AO23+AQ23+AS23+AU23+AW23+AY23+BA23</f>
        <v>1</v>
      </c>
      <c r="AA23" s="206">
        <f>AP23+AR23+AT23+AV23+AX23+AZ23+BB23</f>
        <v>0</v>
      </c>
      <c r="AB23" s="207">
        <f>D23+G23+J23+M23+P23+S23+V23</f>
        <v>2</v>
      </c>
      <c r="AC23" s="204" t="s">
        <v>17</v>
      </c>
      <c r="AD23" s="208">
        <f>F23+I23+L23+O23+R23+U23+X23</f>
        <v>0</v>
      </c>
      <c r="AE23" s="209">
        <f>IF(Y23&gt;0,Z23/Y23,0)</f>
        <v>1</v>
      </c>
      <c r="AG23" s="338"/>
      <c r="AH23" s="452" t="s">
        <v>168</v>
      </c>
      <c r="AI23" s="456" t="s">
        <v>118</v>
      </c>
      <c r="AJ23" s="453">
        <v>3</v>
      </c>
      <c r="AK23" s="454">
        <v>1</v>
      </c>
      <c r="AL23" s="455">
        <v>0.3333333333333333</v>
      </c>
      <c r="AM23" s="462">
        <v>0.42857142857142855</v>
      </c>
      <c r="AO23" s="200">
        <f>IF(D23&gt;F23,1,0)</f>
        <v>0</v>
      </c>
      <c r="AP23" s="200">
        <f>IF(F23&gt;D23,1,0)</f>
        <v>0</v>
      </c>
      <c r="AQ23" s="200">
        <f>IF(G23&gt;I23,1,0)</f>
        <v>0</v>
      </c>
      <c r="AR23" s="200">
        <f>IF(I23&gt;G23,1,0)</f>
        <v>0</v>
      </c>
      <c r="AS23" s="200">
        <f>IF(J23&gt;L23,1,0)</f>
        <v>0</v>
      </c>
      <c r="AT23" s="200">
        <f>IF(L23&gt;J23,1,0)</f>
        <v>0</v>
      </c>
      <c r="AU23" s="200">
        <f>IF(M23&gt;O23,1,0)</f>
        <v>0</v>
      </c>
      <c r="AV23" s="200">
        <f>IF(O23&gt;M23,1,0)</f>
        <v>0</v>
      </c>
      <c r="AW23" s="200">
        <f>IF(P23&gt;R23,1,)</f>
        <v>0</v>
      </c>
      <c r="AX23" s="200">
        <f>IF(R23&gt;P23,1,0)</f>
        <v>0</v>
      </c>
      <c r="AY23" s="200">
        <f>IF(S23&gt;U23,1,0)</f>
        <v>1</v>
      </c>
      <c r="AZ23" s="200">
        <f>IF(U23&gt;S23,1,0)</f>
        <v>0</v>
      </c>
      <c r="BA23" s="200">
        <f>IF(V23&gt;X23,1,0)</f>
        <v>0</v>
      </c>
      <c r="BB23" s="200">
        <f>IF(X23&gt;V23,1,0)</f>
        <v>0</v>
      </c>
    </row>
    <row r="24" spans="2:54" ht="21.75" customHeight="1">
      <c r="B24" s="508"/>
      <c r="C24" s="241" t="s">
        <v>169</v>
      </c>
      <c r="D24" s="226"/>
      <c r="E24" s="227"/>
      <c r="F24" s="228"/>
      <c r="G24" s="229">
        <v>0</v>
      </c>
      <c r="H24" s="230"/>
      <c r="I24" s="231">
        <v>2</v>
      </c>
      <c r="J24" s="226">
        <v>0</v>
      </c>
      <c r="K24" s="227"/>
      <c r="L24" s="228">
        <v>2</v>
      </c>
      <c r="M24" s="229"/>
      <c r="N24" s="230"/>
      <c r="O24" s="231"/>
      <c r="P24" s="226"/>
      <c r="Q24" s="227"/>
      <c r="R24" s="228"/>
      <c r="S24" s="229"/>
      <c r="T24" s="230"/>
      <c r="U24" s="231"/>
      <c r="V24" s="226"/>
      <c r="W24" s="227"/>
      <c r="X24" s="232"/>
      <c r="Y24" s="403">
        <f t="shared" si="18"/>
        <v>2</v>
      </c>
      <c r="Z24" s="205">
        <f t="shared" si="0"/>
        <v>0</v>
      </c>
      <c r="AA24" s="206">
        <f t="shared" si="0"/>
        <v>2</v>
      </c>
      <c r="AB24" s="207">
        <f t="shared" si="1"/>
        <v>0</v>
      </c>
      <c r="AC24" s="204" t="s">
        <v>17</v>
      </c>
      <c r="AD24" s="208">
        <f t="shared" si="2"/>
        <v>4</v>
      </c>
      <c r="AE24" s="209">
        <f t="shared" si="3"/>
        <v>0</v>
      </c>
      <c r="AG24" s="338" t="s">
        <v>108</v>
      </c>
      <c r="AH24" s="452" t="s">
        <v>144</v>
      </c>
      <c r="AI24" s="456" t="s">
        <v>21</v>
      </c>
      <c r="AJ24" s="453">
        <v>3</v>
      </c>
      <c r="AK24" s="454">
        <v>1</v>
      </c>
      <c r="AL24" s="455">
        <v>0.3333333333333333</v>
      </c>
      <c r="AM24" s="462">
        <v>0.375</v>
      </c>
      <c r="AO24" s="200">
        <f t="shared" si="19"/>
        <v>0</v>
      </c>
      <c r="AP24" s="200">
        <f t="shared" si="20"/>
        <v>0</v>
      </c>
      <c r="AQ24" s="200">
        <f t="shared" si="21"/>
        <v>0</v>
      </c>
      <c r="AR24" s="200">
        <f t="shared" si="22"/>
        <v>1</v>
      </c>
      <c r="AS24" s="200">
        <f t="shared" si="23"/>
        <v>0</v>
      </c>
      <c r="AT24" s="200">
        <f t="shared" si="24"/>
        <v>1</v>
      </c>
      <c r="AU24" s="200">
        <f t="shared" si="25"/>
        <v>0</v>
      </c>
      <c r="AV24" s="200">
        <f t="shared" si="26"/>
        <v>0</v>
      </c>
      <c r="AW24" s="200">
        <f t="shared" si="27"/>
        <v>0</v>
      </c>
      <c r="AX24" s="200">
        <f t="shared" si="28"/>
        <v>0</v>
      </c>
      <c r="AY24" s="200">
        <f t="shared" si="29"/>
        <v>0</v>
      </c>
      <c r="AZ24" s="200">
        <f t="shared" si="30"/>
        <v>0</v>
      </c>
      <c r="BA24" s="200">
        <f t="shared" si="31"/>
        <v>0</v>
      </c>
      <c r="BB24" s="200">
        <f t="shared" si="32"/>
        <v>0</v>
      </c>
    </row>
    <row r="25" spans="2:54" ht="21.75" customHeight="1">
      <c r="B25" s="509"/>
      <c r="C25" s="222" t="s">
        <v>150</v>
      </c>
      <c r="D25" s="201">
        <v>2</v>
      </c>
      <c r="E25" s="202"/>
      <c r="F25" s="203">
        <v>0</v>
      </c>
      <c r="G25" s="213">
        <v>2</v>
      </c>
      <c r="H25" s="214"/>
      <c r="I25" s="215">
        <v>1</v>
      </c>
      <c r="J25" s="210">
        <v>0</v>
      </c>
      <c r="K25" s="211"/>
      <c r="L25" s="212">
        <v>2</v>
      </c>
      <c r="M25" s="213">
        <v>0</v>
      </c>
      <c r="N25" s="214"/>
      <c r="O25" s="215">
        <v>2</v>
      </c>
      <c r="P25" s="210"/>
      <c r="Q25" s="211"/>
      <c r="R25" s="212"/>
      <c r="S25" s="213">
        <v>0</v>
      </c>
      <c r="T25" s="214"/>
      <c r="U25" s="215">
        <v>2</v>
      </c>
      <c r="V25" s="210">
        <v>0</v>
      </c>
      <c r="W25" s="211"/>
      <c r="X25" s="212">
        <v>2</v>
      </c>
      <c r="Y25" s="404">
        <f t="shared" si="18"/>
        <v>6</v>
      </c>
      <c r="Z25" s="216">
        <f t="shared" si="0"/>
        <v>2</v>
      </c>
      <c r="AA25" s="217">
        <f t="shared" si="0"/>
        <v>4</v>
      </c>
      <c r="AB25" s="218">
        <f t="shared" si="1"/>
        <v>4</v>
      </c>
      <c r="AC25" s="214" t="s">
        <v>17</v>
      </c>
      <c r="AD25" s="219">
        <f t="shared" si="2"/>
        <v>9</v>
      </c>
      <c r="AE25" s="220">
        <f t="shared" si="3"/>
        <v>0.3333333333333333</v>
      </c>
      <c r="AG25" s="338" t="s">
        <v>109</v>
      </c>
      <c r="AH25" s="452" t="s">
        <v>134</v>
      </c>
      <c r="AI25" s="461" t="s">
        <v>119</v>
      </c>
      <c r="AJ25" s="453">
        <v>3</v>
      </c>
      <c r="AK25" s="454">
        <v>1</v>
      </c>
      <c r="AL25" s="455">
        <v>0.3333333333333333</v>
      </c>
      <c r="AM25" s="462">
        <v>0.2857142857142857</v>
      </c>
      <c r="AO25" s="200">
        <f t="shared" si="19"/>
        <v>1</v>
      </c>
      <c r="AP25" s="200">
        <f t="shared" si="20"/>
        <v>0</v>
      </c>
      <c r="AQ25" s="200">
        <f t="shared" si="21"/>
        <v>1</v>
      </c>
      <c r="AR25" s="200">
        <f t="shared" si="22"/>
        <v>0</v>
      </c>
      <c r="AS25" s="200">
        <f t="shared" si="23"/>
        <v>0</v>
      </c>
      <c r="AT25" s="200">
        <f t="shared" si="24"/>
        <v>1</v>
      </c>
      <c r="AU25" s="200">
        <f t="shared" si="25"/>
        <v>0</v>
      </c>
      <c r="AV25" s="200">
        <f t="shared" si="26"/>
        <v>1</v>
      </c>
      <c r="AW25" s="200">
        <f t="shared" si="27"/>
        <v>0</v>
      </c>
      <c r="AX25" s="200">
        <f t="shared" si="28"/>
        <v>0</v>
      </c>
      <c r="AY25" s="200">
        <f t="shared" si="29"/>
        <v>0</v>
      </c>
      <c r="AZ25" s="200">
        <f t="shared" si="30"/>
        <v>1</v>
      </c>
      <c r="BA25" s="200">
        <f t="shared" si="31"/>
        <v>0</v>
      </c>
      <c r="BB25" s="200">
        <f t="shared" si="32"/>
        <v>1</v>
      </c>
    </row>
    <row r="26" spans="2:54" ht="21.75" customHeight="1">
      <c r="B26" s="507" t="s">
        <v>29</v>
      </c>
      <c r="C26" s="221" t="s">
        <v>139</v>
      </c>
      <c r="D26" s="188"/>
      <c r="E26" s="189"/>
      <c r="F26" s="190"/>
      <c r="G26" s="191"/>
      <c r="H26" s="192"/>
      <c r="I26" s="193"/>
      <c r="J26" s="188"/>
      <c r="K26" s="189"/>
      <c r="L26" s="190"/>
      <c r="M26" s="191"/>
      <c r="N26" s="192"/>
      <c r="O26" s="193"/>
      <c r="P26" s="188">
        <v>0</v>
      </c>
      <c r="Q26" s="189"/>
      <c r="R26" s="190">
        <v>2</v>
      </c>
      <c r="S26" s="191"/>
      <c r="T26" s="192"/>
      <c r="U26" s="193"/>
      <c r="V26" s="188"/>
      <c r="W26" s="189"/>
      <c r="X26" s="194"/>
      <c r="Y26" s="405">
        <f t="shared" si="18"/>
        <v>1</v>
      </c>
      <c r="Z26" s="205">
        <f t="shared" si="0"/>
        <v>0</v>
      </c>
      <c r="AA26" s="206">
        <f t="shared" si="0"/>
        <v>1</v>
      </c>
      <c r="AB26" s="207">
        <f t="shared" si="1"/>
        <v>0</v>
      </c>
      <c r="AC26" s="204" t="s">
        <v>17</v>
      </c>
      <c r="AD26" s="208">
        <f t="shared" si="2"/>
        <v>2</v>
      </c>
      <c r="AE26" s="209">
        <f t="shared" si="3"/>
        <v>0</v>
      </c>
      <c r="AG26" s="338" t="s">
        <v>110</v>
      </c>
      <c r="AH26" s="452" t="s">
        <v>205</v>
      </c>
      <c r="AI26" s="456" t="s">
        <v>52</v>
      </c>
      <c r="AJ26" s="453">
        <v>2</v>
      </c>
      <c r="AK26" s="454">
        <v>0</v>
      </c>
      <c r="AL26" s="455">
        <v>0</v>
      </c>
      <c r="AM26" s="462">
        <v>0</v>
      </c>
      <c r="AO26" s="200">
        <f t="shared" si="19"/>
        <v>0</v>
      </c>
      <c r="AP26" s="200">
        <f t="shared" si="20"/>
        <v>0</v>
      </c>
      <c r="AQ26" s="200">
        <f t="shared" si="21"/>
        <v>0</v>
      </c>
      <c r="AR26" s="200">
        <f t="shared" si="22"/>
        <v>0</v>
      </c>
      <c r="AS26" s="200">
        <f t="shared" si="23"/>
        <v>0</v>
      </c>
      <c r="AT26" s="200">
        <f t="shared" si="24"/>
        <v>0</v>
      </c>
      <c r="AU26" s="200">
        <f t="shared" si="25"/>
        <v>0</v>
      </c>
      <c r="AV26" s="200">
        <f t="shared" si="26"/>
        <v>0</v>
      </c>
      <c r="AW26" s="200">
        <f t="shared" si="27"/>
        <v>0</v>
      </c>
      <c r="AX26" s="200">
        <f t="shared" si="28"/>
        <v>1</v>
      </c>
      <c r="AY26" s="200">
        <f t="shared" si="29"/>
        <v>0</v>
      </c>
      <c r="AZ26" s="200">
        <f t="shared" si="30"/>
        <v>0</v>
      </c>
      <c r="BA26" s="200">
        <f t="shared" si="31"/>
        <v>0</v>
      </c>
      <c r="BB26" s="200">
        <f t="shared" si="32"/>
        <v>0</v>
      </c>
    </row>
    <row r="27" spans="2:54" ht="21.75" customHeight="1">
      <c r="B27" s="508"/>
      <c r="C27" s="241" t="s">
        <v>140</v>
      </c>
      <c r="D27" s="226"/>
      <c r="E27" s="227"/>
      <c r="F27" s="228"/>
      <c r="G27" s="229"/>
      <c r="H27" s="230"/>
      <c r="I27" s="231"/>
      <c r="J27" s="226"/>
      <c r="K27" s="227"/>
      <c r="L27" s="228"/>
      <c r="M27" s="229"/>
      <c r="N27" s="230"/>
      <c r="O27" s="231"/>
      <c r="P27" s="226"/>
      <c r="Q27" s="227"/>
      <c r="R27" s="228"/>
      <c r="S27" s="229"/>
      <c r="T27" s="230"/>
      <c r="U27" s="231"/>
      <c r="V27" s="226"/>
      <c r="W27" s="227"/>
      <c r="X27" s="232"/>
      <c r="Y27" s="403">
        <f t="shared" si="18"/>
        <v>0</v>
      </c>
      <c r="Z27" s="205">
        <f>AO27+AQ27+AS27+AU27+AW27+AY27+BA27</f>
        <v>0</v>
      </c>
      <c r="AA27" s="206">
        <f>AP27+AR27+AT27+AV27+AX27+AZ27+BB27</f>
        <v>0</v>
      </c>
      <c r="AB27" s="207">
        <f>D27+G27+J27+M27+P27+S27+V27</f>
        <v>0</v>
      </c>
      <c r="AC27" s="204" t="s">
        <v>17</v>
      </c>
      <c r="AD27" s="208">
        <f>F27+I27+L27+O27+R27+U27+X27</f>
        <v>0</v>
      </c>
      <c r="AE27" s="209">
        <f>IF(Y27&gt;0,Z27/Y27,0)</f>
        <v>0</v>
      </c>
      <c r="AG27" s="338" t="s">
        <v>111</v>
      </c>
      <c r="AH27" s="452" t="s">
        <v>149</v>
      </c>
      <c r="AI27" s="456" t="s">
        <v>118</v>
      </c>
      <c r="AJ27" s="453">
        <v>2</v>
      </c>
      <c r="AK27" s="454">
        <v>0</v>
      </c>
      <c r="AL27" s="455">
        <v>0</v>
      </c>
      <c r="AM27" s="462">
        <v>0</v>
      </c>
      <c r="AO27" s="200">
        <f t="shared" si="19"/>
        <v>0</v>
      </c>
      <c r="AP27" s="200">
        <f t="shared" si="20"/>
        <v>0</v>
      </c>
      <c r="AQ27" s="200">
        <f t="shared" si="21"/>
        <v>0</v>
      </c>
      <c r="AR27" s="200">
        <f t="shared" si="22"/>
        <v>0</v>
      </c>
      <c r="AS27" s="200">
        <f t="shared" si="23"/>
        <v>0</v>
      </c>
      <c r="AT27" s="200">
        <f t="shared" si="24"/>
        <v>0</v>
      </c>
      <c r="AU27" s="200">
        <f t="shared" si="25"/>
        <v>0</v>
      </c>
      <c r="AV27" s="200">
        <f t="shared" si="26"/>
        <v>0</v>
      </c>
      <c r="AW27" s="200">
        <f t="shared" si="27"/>
        <v>0</v>
      </c>
      <c r="AX27" s="200">
        <f t="shared" si="28"/>
        <v>0</v>
      </c>
      <c r="AY27" s="200">
        <f t="shared" si="29"/>
        <v>0</v>
      </c>
      <c r="AZ27" s="200">
        <f t="shared" si="30"/>
        <v>0</v>
      </c>
      <c r="BA27" s="200">
        <f t="shared" si="31"/>
        <v>0</v>
      </c>
      <c r="BB27" s="200">
        <f t="shared" si="32"/>
        <v>0</v>
      </c>
    </row>
    <row r="28" spans="2:54" ht="21.75" customHeight="1">
      <c r="B28" s="508"/>
      <c r="C28" s="222" t="s">
        <v>141</v>
      </c>
      <c r="D28" s="226">
        <v>2</v>
      </c>
      <c r="E28" s="227"/>
      <c r="F28" s="228">
        <v>1</v>
      </c>
      <c r="G28" s="229">
        <v>2</v>
      </c>
      <c r="H28" s="230"/>
      <c r="I28" s="231">
        <v>1</v>
      </c>
      <c r="J28" s="226">
        <v>2</v>
      </c>
      <c r="K28" s="227"/>
      <c r="L28" s="228">
        <v>0</v>
      </c>
      <c r="M28" s="229">
        <v>0</v>
      </c>
      <c r="N28" s="230"/>
      <c r="O28" s="231">
        <v>2</v>
      </c>
      <c r="P28" s="226"/>
      <c r="Q28" s="227"/>
      <c r="R28" s="228"/>
      <c r="S28" s="229">
        <v>0</v>
      </c>
      <c r="T28" s="230"/>
      <c r="U28" s="231">
        <v>2</v>
      </c>
      <c r="V28" s="226">
        <v>0</v>
      </c>
      <c r="W28" s="227"/>
      <c r="X28" s="232">
        <v>2</v>
      </c>
      <c r="Y28" s="403">
        <f t="shared" si="18"/>
        <v>6</v>
      </c>
      <c r="Z28" s="205">
        <f>AO28+AQ28+AS28+AU28+AW28+AY28+BA28</f>
        <v>3</v>
      </c>
      <c r="AA28" s="206">
        <f>AP28+AR28+AT28+AV28+AX28+AZ28+BB28</f>
        <v>3</v>
      </c>
      <c r="AB28" s="207">
        <f>D28+G28+J28+M28+P28+S28+V28</f>
        <v>6</v>
      </c>
      <c r="AC28" s="204" t="s">
        <v>17</v>
      </c>
      <c r="AD28" s="208">
        <f>F28+I28+L28+O28+R28+U28+X28</f>
        <v>8</v>
      </c>
      <c r="AE28" s="209">
        <f>IF(Y28&gt;0,Z28/Y28,0)</f>
        <v>0.5</v>
      </c>
      <c r="AG28" s="338" t="s">
        <v>112</v>
      </c>
      <c r="AH28" s="452" t="s">
        <v>169</v>
      </c>
      <c r="AI28" s="456" t="s">
        <v>118</v>
      </c>
      <c r="AJ28" s="453">
        <v>2</v>
      </c>
      <c r="AK28" s="454">
        <v>0</v>
      </c>
      <c r="AL28" s="455">
        <v>0</v>
      </c>
      <c r="AM28" s="462">
        <v>0</v>
      </c>
      <c r="AO28" s="200">
        <f t="shared" si="19"/>
        <v>1</v>
      </c>
      <c r="AP28" s="200">
        <f t="shared" si="20"/>
        <v>0</v>
      </c>
      <c r="AQ28" s="200">
        <f t="shared" si="21"/>
        <v>1</v>
      </c>
      <c r="AR28" s="200">
        <f t="shared" si="22"/>
        <v>0</v>
      </c>
      <c r="AS28" s="200">
        <f t="shared" si="23"/>
        <v>1</v>
      </c>
      <c r="AT28" s="200">
        <f t="shared" si="24"/>
        <v>0</v>
      </c>
      <c r="AU28" s="200">
        <f t="shared" si="25"/>
        <v>0</v>
      </c>
      <c r="AV28" s="200">
        <f t="shared" si="26"/>
        <v>1</v>
      </c>
      <c r="AW28" s="200">
        <f t="shared" si="27"/>
        <v>0</v>
      </c>
      <c r="AX28" s="200">
        <f t="shared" si="28"/>
        <v>0</v>
      </c>
      <c r="AY28" s="200">
        <f t="shared" si="29"/>
        <v>0</v>
      </c>
      <c r="AZ28" s="200">
        <f t="shared" si="30"/>
        <v>1</v>
      </c>
      <c r="BA28" s="200">
        <f t="shared" si="31"/>
        <v>0</v>
      </c>
      <c r="BB28" s="200">
        <f t="shared" si="32"/>
        <v>1</v>
      </c>
    </row>
    <row r="29" spans="2:54" ht="21.75" customHeight="1">
      <c r="B29" s="509"/>
      <c r="C29" s="223" t="s">
        <v>142</v>
      </c>
      <c r="D29" s="226">
        <v>0</v>
      </c>
      <c r="E29" s="227"/>
      <c r="F29" s="228">
        <v>2</v>
      </c>
      <c r="G29" s="229">
        <v>2</v>
      </c>
      <c r="H29" s="230"/>
      <c r="I29" s="231">
        <v>0</v>
      </c>
      <c r="J29" s="226">
        <v>2</v>
      </c>
      <c r="K29" s="227"/>
      <c r="L29" s="228">
        <v>0</v>
      </c>
      <c r="M29" s="229">
        <v>2</v>
      </c>
      <c r="N29" s="230"/>
      <c r="O29" s="231">
        <v>0</v>
      </c>
      <c r="P29" s="226">
        <v>1</v>
      </c>
      <c r="Q29" s="227"/>
      <c r="R29" s="228">
        <v>2</v>
      </c>
      <c r="S29" s="229">
        <v>0</v>
      </c>
      <c r="T29" s="230"/>
      <c r="U29" s="231">
        <v>2</v>
      </c>
      <c r="V29" s="226">
        <v>2</v>
      </c>
      <c r="W29" s="227"/>
      <c r="X29" s="232">
        <v>0</v>
      </c>
      <c r="Y29" s="404">
        <f t="shared" si="18"/>
        <v>7</v>
      </c>
      <c r="Z29" s="216">
        <f t="shared" si="0"/>
        <v>4</v>
      </c>
      <c r="AA29" s="217">
        <f t="shared" si="0"/>
        <v>3</v>
      </c>
      <c r="AB29" s="218">
        <f t="shared" si="1"/>
        <v>9</v>
      </c>
      <c r="AC29" s="214" t="s">
        <v>17</v>
      </c>
      <c r="AD29" s="219">
        <f t="shared" si="2"/>
        <v>6</v>
      </c>
      <c r="AE29" s="220">
        <f t="shared" si="3"/>
        <v>0.5714285714285714</v>
      </c>
      <c r="AG29" s="338" t="s">
        <v>113</v>
      </c>
      <c r="AH29" s="452" t="s">
        <v>138</v>
      </c>
      <c r="AI29" s="456" t="s">
        <v>52</v>
      </c>
      <c r="AJ29" s="453">
        <v>1</v>
      </c>
      <c r="AK29" s="454">
        <v>0</v>
      </c>
      <c r="AL29" s="455">
        <v>0</v>
      </c>
      <c r="AM29" s="462">
        <v>0</v>
      </c>
      <c r="AO29" s="200">
        <f t="shared" si="19"/>
        <v>0</v>
      </c>
      <c r="AP29" s="200">
        <f t="shared" si="20"/>
        <v>1</v>
      </c>
      <c r="AQ29" s="200">
        <f t="shared" si="21"/>
        <v>1</v>
      </c>
      <c r="AR29" s="200">
        <f t="shared" si="22"/>
        <v>0</v>
      </c>
      <c r="AS29" s="200">
        <f t="shared" si="23"/>
        <v>1</v>
      </c>
      <c r="AT29" s="200">
        <f t="shared" si="24"/>
        <v>0</v>
      </c>
      <c r="AU29" s="200">
        <f t="shared" si="25"/>
        <v>1</v>
      </c>
      <c r="AV29" s="200">
        <f t="shared" si="26"/>
        <v>0</v>
      </c>
      <c r="AW29" s="200">
        <f t="shared" si="27"/>
        <v>0</v>
      </c>
      <c r="AX29" s="200">
        <f t="shared" si="28"/>
        <v>1</v>
      </c>
      <c r="AY29" s="200">
        <f t="shared" si="29"/>
        <v>0</v>
      </c>
      <c r="AZ29" s="200">
        <f t="shared" si="30"/>
        <v>1</v>
      </c>
      <c r="BA29" s="200">
        <f t="shared" si="31"/>
        <v>1</v>
      </c>
      <c r="BB29" s="200">
        <f t="shared" si="32"/>
        <v>0</v>
      </c>
    </row>
    <row r="30" spans="2:54" ht="25.5" customHeight="1">
      <c r="B30" s="507" t="s">
        <v>21</v>
      </c>
      <c r="C30" s="221" t="s">
        <v>143</v>
      </c>
      <c r="D30" s="188">
        <v>0</v>
      </c>
      <c r="E30" s="189"/>
      <c r="F30" s="190">
        <v>2</v>
      </c>
      <c r="G30" s="191">
        <v>1</v>
      </c>
      <c r="H30" s="192"/>
      <c r="I30" s="193">
        <v>2</v>
      </c>
      <c r="J30" s="188">
        <v>1</v>
      </c>
      <c r="K30" s="189"/>
      <c r="L30" s="190">
        <v>2</v>
      </c>
      <c r="M30" s="191">
        <v>2</v>
      </c>
      <c r="N30" s="192"/>
      <c r="O30" s="193">
        <v>0</v>
      </c>
      <c r="P30" s="188">
        <v>0</v>
      </c>
      <c r="Q30" s="189"/>
      <c r="R30" s="190">
        <v>2</v>
      </c>
      <c r="S30" s="191">
        <v>2</v>
      </c>
      <c r="T30" s="192"/>
      <c r="U30" s="193">
        <v>1</v>
      </c>
      <c r="V30" s="188">
        <v>0</v>
      </c>
      <c r="W30" s="189"/>
      <c r="X30" s="194">
        <v>2</v>
      </c>
      <c r="Y30" s="405">
        <f t="shared" si="18"/>
        <v>7</v>
      </c>
      <c r="Z30" s="195">
        <f t="shared" si="0"/>
        <v>2</v>
      </c>
      <c r="AA30" s="196">
        <f t="shared" si="0"/>
        <v>5</v>
      </c>
      <c r="AB30" s="197">
        <f t="shared" si="1"/>
        <v>6</v>
      </c>
      <c r="AC30" s="192" t="s">
        <v>17</v>
      </c>
      <c r="AD30" s="198">
        <f t="shared" si="2"/>
        <v>11</v>
      </c>
      <c r="AE30" s="199">
        <f t="shared" si="3"/>
        <v>0.2857142857142857</v>
      </c>
      <c r="AG30" s="339" t="s">
        <v>114</v>
      </c>
      <c r="AH30" s="480" t="s">
        <v>139</v>
      </c>
      <c r="AI30" s="457" t="s">
        <v>29</v>
      </c>
      <c r="AJ30" s="458">
        <v>1</v>
      </c>
      <c r="AK30" s="459">
        <v>0</v>
      </c>
      <c r="AL30" s="460">
        <v>0</v>
      </c>
      <c r="AM30" s="481">
        <v>0</v>
      </c>
      <c r="AO30" s="200">
        <f t="shared" si="19"/>
        <v>0</v>
      </c>
      <c r="AP30" s="200">
        <f t="shared" si="20"/>
        <v>1</v>
      </c>
      <c r="AQ30" s="200">
        <f t="shared" si="21"/>
        <v>0</v>
      </c>
      <c r="AR30" s="200">
        <f t="shared" si="22"/>
        <v>1</v>
      </c>
      <c r="AS30" s="200">
        <f t="shared" si="23"/>
        <v>0</v>
      </c>
      <c r="AT30" s="200">
        <f t="shared" si="24"/>
        <v>1</v>
      </c>
      <c r="AU30" s="200">
        <f t="shared" si="25"/>
        <v>1</v>
      </c>
      <c r="AV30" s="200">
        <f t="shared" si="26"/>
        <v>0</v>
      </c>
      <c r="AW30" s="200">
        <f t="shared" si="27"/>
        <v>0</v>
      </c>
      <c r="AX30" s="200">
        <f t="shared" si="28"/>
        <v>1</v>
      </c>
      <c r="AY30" s="200">
        <f t="shared" si="29"/>
        <v>1</v>
      </c>
      <c r="AZ30" s="200">
        <f t="shared" si="30"/>
        <v>0</v>
      </c>
      <c r="BA30" s="200">
        <f t="shared" si="31"/>
        <v>0</v>
      </c>
      <c r="BB30" s="200">
        <f t="shared" si="32"/>
        <v>1</v>
      </c>
    </row>
    <row r="31" spans="2:54" ht="25.5" customHeight="1">
      <c r="B31" s="508"/>
      <c r="C31" s="222" t="s">
        <v>144</v>
      </c>
      <c r="D31" s="226">
        <v>2</v>
      </c>
      <c r="E31" s="227"/>
      <c r="F31" s="228">
        <v>1</v>
      </c>
      <c r="G31" s="229"/>
      <c r="H31" s="230"/>
      <c r="I31" s="231"/>
      <c r="J31" s="226"/>
      <c r="K31" s="227"/>
      <c r="L31" s="228"/>
      <c r="M31" s="229"/>
      <c r="N31" s="230"/>
      <c r="O31" s="231"/>
      <c r="P31" s="226">
        <v>1</v>
      </c>
      <c r="Q31" s="227"/>
      <c r="R31" s="228">
        <v>2</v>
      </c>
      <c r="S31" s="229"/>
      <c r="T31" s="230"/>
      <c r="U31" s="231"/>
      <c r="V31" s="226">
        <v>0</v>
      </c>
      <c r="W31" s="227"/>
      <c r="X31" s="232">
        <v>2</v>
      </c>
      <c r="Y31" s="403">
        <f t="shared" si="18"/>
        <v>3</v>
      </c>
      <c r="Z31" s="205">
        <f t="shared" si="0"/>
        <v>1</v>
      </c>
      <c r="AA31" s="206">
        <f t="shared" si="0"/>
        <v>2</v>
      </c>
      <c r="AB31" s="207">
        <f t="shared" si="1"/>
        <v>3</v>
      </c>
      <c r="AC31" s="204" t="s">
        <v>17</v>
      </c>
      <c r="AD31" s="208">
        <f t="shared" si="2"/>
        <v>5</v>
      </c>
      <c r="AE31" s="209">
        <f t="shared" si="3"/>
        <v>0.3333333333333333</v>
      </c>
      <c r="AO31" s="200">
        <f aca="true" t="shared" si="33" ref="AO31:AO36">IF(D31&gt;F31,1,0)</f>
        <v>1</v>
      </c>
      <c r="AP31" s="200">
        <f aca="true" t="shared" si="34" ref="AP31:AP36">IF(F31&gt;D31,1,0)</f>
        <v>0</v>
      </c>
      <c r="AQ31" s="200">
        <f aca="true" t="shared" si="35" ref="AQ31:AQ36">IF(G31&gt;I31,1,0)</f>
        <v>0</v>
      </c>
      <c r="AR31" s="200">
        <f aca="true" t="shared" si="36" ref="AR31:AR36">IF(I31&gt;G31,1,0)</f>
        <v>0</v>
      </c>
      <c r="AS31" s="200">
        <f aca="true" t="shared" si="37" ref="AS31:AS36">IF(J31&gt;L31,1,0)</f>
        <v>0</v>
      </c>
      <c r="AT31" s="200">
        <f aca="true" t="shared" si="38" ref="AT31:AT36">IF(L31&gt;J31,1,0)</f>
        <v>0</v>
      </c>
      <c r="AU31" s="200">
        <f aca="true" t="shared" si="39" ref="AU31:AU36">IF(M31&gt;O31,1,0)</f>
        <v>0</v>
      </c>
      <c r="AV31" s="200">
        <f aca="true" t="shared" si="40" ref="AV31:AV36">IF(O31&gt;M31,1,0)</f>
        <v>0</v>
      </c>
      <c r="AW31" s="200">
        <f aca="true" t="shared" si="41" ref="AW31:AW36">IF(P31&gt;R31,1,)</f>
        <v>0</v>
      </c>
      <c r="AX31" s="200">
        <f aca="true" t="shared" si="42" ref="AX31:AX36">IF(R31&gt;P31,1,0)</f>
        <v>1</v>
      </c>
      <c r="AY31" s="200">
        <f aca="true" t="shared" si="43" ref="AY31:AY36">IF(S31&gt;U31,1,0)</f>
        <v>0</v>
      </c>
      <c r="AZ31" s="200">
        <f aca="true" t="shared" si="44" ref="AZ31:AZ36">IF(U31&gt;S31,1,0)</f>
        <v>0</v>
      </c>
      <c r="BA31" s="200">
        <f aca="true" t="shared" si="45" ref="BA31:BA36">IF(V31&gt;X31,1,0)</f>
        <v>0</v>
      </c>
      <c r="BB31" s="200">
        <f aca="true" t="shared" si="46" ref="BB31:BB36">IF(X31&gt;V31,1,0)</f>
        <v>1</v>
      </c>
    </row>
    <row r="32" spans="2:54" ht="24" customHeight="1">
      <c r="B32" s="509"/>
      <c r="C32" s="223" t="s">
        <v>145</v>
      </c>
      <c r="D32" s="226"/>
      <c r="E32" s="227"/>
      <c r="F32" s="228"/>
      <c r="G32" s="229">
        <v>0</v>
      </c>
      <c r="H32" s="230"/>
      <c r="I32" s="231">
        <v>2</v>
      </c>
      <c r="J32" s="226">
        <v>0</v>
      </c>
      <c r="K32" s="227"/>
      <c r="L32" s="228">
        <v>2</v>
      </c>
      <c r="M32" s="229">
        <v>0</v>
      </c>
      <c r="N32" s="230"/>
      <c r="O32" s="231">
        <v>2</v>
      </c>
      <c r="P32" s="226"/>
      <c r="Q32" s="227"/>
      <c r="R32" s="228"/>
      <c r="S32" s="229">
        <v>0</v>
      </c>
      <c r="T32" s="230"/>
      <c r="U32" s="231">
        <v>2</v>
      </c>
      <c r="V32" s="226"/>
      <c r="W32" s="227"/>
      <c r="X32" s="232"/>
      <c r="Y32" s="404">
        <f t="shared" si="18"/>
        <v>4</v>
      </c>
      <c r="Z32" s="216">
        <f t="shared" si="0"/>
        <v>0</v>
      </c>
      <c r="AA32" s="217">
        <f t="shared" si="0"/>
        <v>4</v>
      </c>
      <c r="AB32" s="218">
        <f t="shared" si="1"/>
        <v>0</v>
      </c>
      <c r="AC32" s="214" t="s">
        <v>17</v>
      </c>
      <c r="AD32" s="219">
        <f t="shared" si="2"/>
        <v>8</v>
      </c>
      <c r="AE32" s="220">
        <f t="shared" si="3"/>
        <v>0</v>
      </c>
      <c r="AO32" s="200">
        <f t="shared" si="33"/>
        <v>0</v>
      </c>
      <c r="AP32" s="200">
        <f t="shared" si="34"/>
        <v>0</v>
      </c>
      <c r="AQ32" s="200">
        <f t="shared" si="35"/>
        <v>0</v>
      </c>
      <c r="AR32" s="200">
        <f t="shared" si="36"/>
        <v>1</v>
      </c>
      <c r="AS32" s="200">
        <f t="shared" si="37"/>
        <v>0</v>
      </c>
      <c r="AT32" s="200">
        <f t="shared" si="38"/>
        <v>1</v>
      </c>
      <c r="AU32" s="200">
        <f t="shared" si="39"/>
        <v>0</v>
      </c>
      <c r="AV32" s="200">
        <f t="shared" si="40"/>
        <v>1</v>
      </c>
      <c r="AW32" s="200">
        <f t="shared" si="41"/>
        <v>0</v>
      </c>
      <c r="AX32" s="200">
        <f t="shared" si="42"/>
        <v>0</v>
      </c>
      <c r="AY32" s="200">
        <f t="shared" si="43"/>
        <v>0</v>
      </c>
      <c r="AZ32" s="200">
        <f t="shared" si="44"/>
        <v>1</v>
      </c>
      <c r="BA32" s="200">
        <f t="shared" si="45"/>
        <v>0</v>
      </c>
      <c r="BB32" s="200">
        <f t="shared" si="46"/>
        <v>0</v>
      </c>
    </row>
    <row r="33" spans="2:54" ht="24" customHeight="1">
      <c r="B33" s="507" t="s">
        <v>117</v>
      </c>
      <c r="C33" s="221" t="s">
        <v>146</v>
      </c>
      <c r="D33" s="188"/>
      <c r="E33" s="189"/>
      <c r="F33" s="190"/>
      <c r="G33" s="191"/>
      <c r="H33" s="192"/>
      <c r="I33" s="193"/>
      <c r="J33" s="188"/>
      <c r="K33" s="189"/>
      <c r="L33" s="190"/>
      <c r="M33" s="191"/>
      <c r="N33" s="192"/>
      <c r="O33" s="193"/>
      <c r="P33" s="188"/>
      <c r="Q33" s="189"/>
      <c r="R33" s="190"/>
      <c r="S33" s="191"/>
      <c r="T33" s="192"/>
      <c r="U33" s="193"/>
      <c r="V33" s="188"/>
      <c r="W33" s="189"/>
      <c r="X33" s="194"/>
      <c r="Y33" s="405">
        <f t="shared" si="18"/>
        <v>0</v>
      </c>
      <c r="Z33" s="195">
        <f t="shared" si="0"/>
        <v>0</v>
      </c>
      <c r="AA33" s="196">
        <f t="shared" si="0"/>
        <v>0</v>
      </c>
      <c r="AB33" s="197">
        <f t="shared" si="1"/>
        <v>0</v>
      </c>
      <c r="AC33" s="192" t="s">
        <v>17</v>
      </c>
      <c r="AD33" s="198">
        <f t="shared" si="2"/>
        <v>0</v>
      </c>
      <c r="AE33" s="199">
        <f t="shared" si="3"/>
        <v>0</v>
      </c>
      <c r="AO33" s="200">
        <f t="shared" si="33"/>
        <v>0</v>
      </c>
      <c r="AP33" s="200">
        <f t="shared" si="34"/>
        <v>0</v>
      </c>
      <c r="AQ33" s="200">
        <f t="shared" si="35"/>
        <v>0</v>
      </c>
      <c r="AR33" s="200">
        <f t="shared" si="36"/>
        <v>0</v>
      </c>
      <c r="AS33" s="200">
        <f t="shared" si="37"/>
        <v>0</v>
      </c>
      <c r="AT33" s="200">
        <f t="shared" si="38"/>
        <v>0</v>
      </c>
      <c r="AU33" s="200">
        <f t="shared" si="39"/>
        <v>0</v>
      </c>
      <c r="AV33" s="200">
        <f t="shared" si="40"/>
        <v>0</v>
      </c>
      <c r="AW33" s="200">
        <f t="shared" si="41"/>
        <v>0</v>
      </c>
      <c r="AX33" s="200">
        <f t="shared" si="42"/>
        <v>0</v>
      </c>
      <c r="AY33" s="200">
        <f t="shared" si="43"/>
        <v>0</v>
      </c>
      <c r="AZ33" s="200">
        <f t="shared" si="44"/>
        <v>0</v>
      </c>
      <c r="BA33" s="200">
        <f t="shared" si="45"/>
        <v>0</v>
      </c>
      <c r="BB33" s="200">
        <f t="shared" si="46"/>
        <v>0</v>
      </c>
    </row>
    <row r="34" spans="2:54" ht="24" customHeight="1">
      <c r="B34" s="508"/>
      <c r="C34" s="241" t="s">
        <v>147</v>
      </c>
      <c r="D34" s="226">
        <v>0</v>
      </c>
      <c r="E34" s="227"/>
      <c r="F34" s="228">
        <v>2</v>
      </c>
      <c r="G34" s="229">
        <v>1</v>
      </c>
      <c r="H34" s="230"/>
      <c r="I34" s="231">
        <v>2</v>
      </c>
      <c r="J34" s="226">
        <v>0</v>
      </c>
      <c r="K34" s="227"/>
      <c r="L34" s="228">
        <v>2</v>
      </c>
      <c r="M34" s="229">
        <v>2</v>
      </c>
      <c r="N34" s="230"/>
      <c r="O34" s="231">
        <v>0</v>
      </c>
      <c r="P34" s="226">
        <v>1</v>
      </c>
      <c r="Q34" s="227"/>
      <c r="R34" s="228">
        <v>2</v>
      </c>
      <c r="S34" s="229">
        <v>1</v>
      </c>
      <c r="T34" s="230"/>
      <c r="U34" s="231">
        <v>2</v>
      </c>
      <c r="V34" s="226">
        <v>2</v>
      </c>
      <c r="W34" s="227"/>
      <c r="X34" s="232">
        <v>0</v>
      </c>
      <c r="Y34" s="403">
        <f t="shared" si="18"/>
        <v>7</v>
      </c>
      <c r="Z34" s="205">
        <f>AO34+AQ34+AS34+AU34+AW34+AY34+BA34</f>
        <v>2</v>
      </c>
      <c r="AA34" s="206">
        <f>AP34+AR34+AT34+AV34+AX34+AZ34+BB34</f>
        <v>5</v>
      </c>
      <c r="AB34" s="207">
        <f>D34+G34+J34+M34+P34+S34+V34</f>
        <v>7</v>
      </c>
      <c r="AC34" s="204" t="s">
        <v>17</v>
      </c>
      <c r="AD34" s="208">
        <f>F34+I34+L34+O34+R34+U34+X34</f>
        <v>10</v>
      </c>
      <c r="AE34" s="209">
        <f>IF(Y34&gt;0,Z34/Y34,0)</f>
        <v>0.2857142857142857</v>
      </c>
      <c r="AO34" s="200">
        <f t="shared" si="33"/>
        <v>0</v>
      </c>
      <c r="AP34" s="200">
        <f t="shared" si="34"/>
        <v>1</v>
      </c>
      <c r="AQ34" s="200">
        <f t="shared" si="35"/>
        <v>0</v>
      </c>
      <c r="AR34" s="200">
        <f t="shared" si="36"/>
        <v>1</v>
      </c>
      <c r="AS34" s="200">
        <f t="shared" si="37"/>
        <v>0</v>
      </c>
      <c r="AT34" s="200">
        <f t="shared" si="38"/>
        <v>1</v>
      </c>
      <c r="AU34" s="200">
        <f t="shared" si="39"/>
        <v>1</v>
      </c>
      <c r="AV34" s="200">
        <f t="shared" si="40"/>
        <v>0</v>
      </c>
      <c r="AW34" s="200">
        <f t="shared" si="41"/>
        <v>0</v>
      </c>
      <c r="AX34" s="200">
        <f t="shared" si="42"/>
        <v>1</v>
      </c>
      <c r="AY34" s="200">
        <f t="shared" si="43"/>
        <v>0</v>
      </c>
      <c r="AZ34" s="200">
        <f t="shared" si="44"/>
        <v>1</v>
      </c>
      <c r="BA34" s="200">
        <f t="shared" si="45"/>
        <v>1</v>
      </c>
      <c r="BB34" s="200">
        <f t="shared" si="46"/>
        <v>0</v>
      </c>
    </row>
    <row r="35" spans="2:54" ht="24.75" customHeight="1">
      <c r="B35" s="508"/>
      <c r="C35" s="241" t="s">
        <v>148</v>
      </c>
      <c r="D35" s="226">
        <v>0</v>
      </c>
      <c r="E35" s="227"/>
      <c r="F35" s="228">
        <v>2</v>
      </c>
      <c r="G35" s="229">
        <v>2</v>
      </c>
      <c r="H35" s="230"/>
      <c r="I35" s="231">
        <v>0</v>
      </c>
      <c r="J35" s="226">
        <v>2</v>
      </c>
      <c r="K35" s="227"/>
      <c r="L35" s="228">
        <v>0</v>
      </c>
      <c r="M35" s="229">
        <v>0</v>
      </c>
      <c r="N35" s="230"/>
      <c r="O35" s="231">
        <v>2</v>
      </c>
      <c r="P35" s="226">
        <v>0</v>
      </c>
      <c r="Q35" s="227"/>
      <c r="R35" s="228">
        <v>2</v>
      </c>
      <c r="S35" s="229">
        <v>0</v>
      </c>
      <c r="T35" s="230"/>
      <c r="U35" s="231">
        <v>2</v>
      </c>
      <c r="V35" s="226">
        <v>2</v>
      </c>
      <c r="W35" s="227"/>
      <c r="X35" s="232">
        <v>0</v>
      </c>
      <c r="Y35" s="403">
        <f t="shared" si="18"/>
        <v>7</v>
      </c>
      <c r="Z35" s="205">
        <f t="shared" si="0"/>
        <v>3</v>
      </c>
      <c r="AA35" s="206">
        <f t="shared" si="0"/>
        <v>4</v>
      </c>
      <c r="AB35" s="207">
        <f t="shared" si="1"/>
        <v>6</v>
      </c>
      <c r="AC35" s="204" t="s">
        <v>17</v>
      </c>
      <c r="AD35" s="208">
        <f t="shared" si="2"/>
        <v>8</v>
      </c>
      <c r="AE35" s="209">
        <f t="shared" si="3"/>
        <v>0.42857142857142855</v>
      </c>
      <c r="AO35" s="200">
        <f t="shared" si="33"/>
        <v>0</v>
      </c>
      <c r="AP35" s="200">
        <f t="shared" si="34"/>
        <v>1</v>
      </c>
      <c r="AQ35" s="200">
        <f t="shared" si="35"/>
        <v>1</v>
      </c>
      <c r="AR35" s="200">
        <f t="shared" si="36"/>
        <v>0</v>
      </c>
      <c r="AS35" s="200">
        <f t="shared" si="37"/>
        <v>1</v>
      </c>
      <c r="AT35" s="200">
        <f t="shared" si="38"/>
        <v>0</v>
      </c>
      <c r="AU35" s="200">
        <f t="shared" si="39"/>
        <v>0</v>
      </c>
      <c r="AV35" s="200">
        <f t="shared" si="40"/>
        <v>1</v>
      </c>
      <c r="AW35" s="200">
        <f t="shared" si="41"/>
        <v>0</v>
      </c>
      <c r="AX35" s="200">
        <f t="shared" si="42"/>
        <v>1</v>
      </c>
      <c r="AY35" s="200">
        <f t="shared" si="43"/>
        <v>0</v>
      </c>
      <c r="AZ35" s="200">
        <f t="shared" si="44"/>
        <v>1</v>
      </c>
      <c r="BA35" s="200">
        <f t="shared" si="45"/>
        <v>1</v>
      </c>
      <c r="BB35" s="200">
        <f t="shared" si="46"/>
        <v>0</v>
      </c>
    </row>
    <row r="36" spans="2:54" ht="24.75" customHeight="1">
      <c r="B36" s="509"/>
      <c r="C36" s="223"/>
      <c r="D36" s="210"/>
      <c r="E36" s="211"/>
      <c r="F36" s="212"/>
      <c r="G36" s="213"/>
      <c r="H36" s="214"/>
      <c r="I36" s="215"/>
      <c r="J36" s="210"/>
      <c r="K36" s="211"/>
      <c r="L36" s="212"/>
      <c r="M36" s="213"/>
      <c r="N36" s="214"/>
      <c r="O36" s="215"/>
      <c r="P36" s="210"/>
      <c r="Q36" s="211"/>
      <c r="R36" s="212"/>
      <c r="S36" s="213"/>
      <c r="T36" s="214"/>
      <c r="U36" s="215"/>
      <c r="V36" s="210"/>
      <c r="W36" s="211"/>
      <c r="X36" s="212"/>
      <c r="Y36" s="404">
        <f t="shared" si="18"/>
        <v>0</v>
      </c>
      <c r="Z36" s="216">
        <f t="shared" si="0"/>
        <v>0</v>
      </c>
      <c r="AA36" s="217">
        <f t="shared" si="0"/>
        <v>0</v>
      </c>
      <c r="AB36" s="218">
        <f t="shared" si="1"/>
        <v>0</v>
      </c>
      <c r="AC36" s="214" t="s">
        <v>17</v>
      </c>
      <c r="AD36" s="219">
        <f t="shared" si="2"/>
        <v>0</v>
      </c>
      <c r="AE36" s="220">
        <f t="shared" si="3"/>
        <v>0</v>
      </c>
      <c r="AO36" s="200">
        <f t="shared" si="33"/>
        <v>0</v>
      </c>
      <c r="AP36" s="200">
        <f t="shared" si="34"/>
        <v>0</v>
      </c>
      <c r="AQ36" s="200">
        <f t="shared" si="35"/>
        <v>0</v>
      </c>
      <c r="AR36" s="200">
        <f t="shared" si="36"/>
        <v>0</v>
      </c>
      <c r="AS36" s="200">
        <f t="shared" si="37"/>
        <v>0</v>
      </c>
      <c r="AT36" s="200">
        <f t="shared" si="38"/>
        <v>0</v>
      </c>
      <c r="AU36" s="200">
        <f t="shared" si="39"/>
        <v>0</v>
      </c>
      <c r="AV36" s="200">
        <f t="shared" si="40"/>
        <v>0</v>
      </c>
      <c r="AW36" s="200">
        <f t="shared" si="41"/>
        <v>0</v>
      </c>
      <c r="AX36" s="200">
        <f t="shared" si="42"/>
        <v>0</v>
      </c>
      <c r="AY36" s="200">
        <f t="shared" si="43"/>
        <v>0</v>
      </c>
      <c r="AZ36" s="200">
        <f t="shared" si="44"/>
        <v>0</v>
      </c>
      <c r="BA36" s="200">
        <f t="shared" si="45"/>
        <v>0</v>
      </c>
      <c r="BB36" s="200">
        <f t="shared" si="46"/>
        <v>0</v>
      </c>
    </row>
    <row r="37" spans="2:25" ht="15" customHeight="1">
      <c r="B37" s="224"/>
      <c r="Y37" s="406"/>
    </row>
    <row r="38" spans="2:3" ht="15" customHeight="1">
      <c r="B38" s="224"/>
      <c r="C38" s="224"/>
    </row>
  </sheetData>
  <sheetProtection/>
  <mergeCells count="16">
    <mergeCell ref="B30:B32"/>
    <mergeCell ref="B33:B36"/>
    <mergeCell ref="B13:B16"/>
    <mergeCell ref="B17:B20"/>
    <mergeCell ref="B21:B25"/>
    <mergeCell ref="B26:B29"/>
    <mergeCell ref="V4:X4"/>
    <mergeCell ref="AB4:AD4"/>
    <mergeCell ref="B5:B8"/>
    <mergeCell ref="B9:B12"/>
    <mergeCell ref="J4:L4"/>
    <mergeCell ref="M4:O4"/>
    <mergeCell ref="P4:R4"/>
    <mergeCell ref="S4:U4"/>
    <mergeCell ref="D4:F4"/>
    <mergeCell ref="G4:I4"/>
  </mergeCells>
  <conditionalFormatting sqref="AE5:AE36">
    <cfRule type="cellIs" priority="4" dxfId="28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X64" sqref="X64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0" ht="14.25" customHeight="1">
      <c r="C6" s="74" t="s">
        <v>48</v>
      </c>
      <c r="D6" s="318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D6" s="83" t="str">
        <f>'Utkání-výsledky'!N4</f>
        <v>Brušperk</v>
      </c>
    </row>
    <row r="7" spans="3:30" ht="16.5" customHeight="1">
      <c r="C7" s="74" t="s">
        <v>50</v>
      </c>
      <c r="D7" s="368"/>
      <c r="E7" s="368"/>
      <c r="F7" s="368"/>
      <c r="G7" s="368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D7" s="83" t="str">
        <f>'Utkání-výsledky'!N5</f>
        <v>Hrabůvka</v>
      </c>
    </row>
    <row r="8" spans="3:30" ht="15" customHeight="1">
      <c r="C8" s="74"/>
      <c r="D8" s="369"/>
      <c r="E8" s="369"/>
      <c r="F8" s="369"/>
      <c r="G8" s="369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D8" s="83" t="str">
        <f>'Utkání-výsledky'!N6</f>
        <v>Nová Bělá</v>
      </c>
    </row>
    <row r="9" spans="2:30" ht="18.75">
      <c r="B9" s="87">
        <v>1</v>
      </c>
      <c r="C9" s="70" t="s">
        <v>53</v>
      </c>
      <c r="D9" s="550" t="str">
        <f>IF(B9=1,X6,IF(B9=2,X7,IF(B9=3,X8,IF(B9=4,X9,IF(B9=5,X10,IF(B9=6,X11,IF(B9=7,X12,IF(B9=8,X13," "))))))))</f>
        <v>Brušperk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D9" s="83" t="str">
        <f>'Utkání-výsledky'!N7</f>
        <v>Výškovice  B</v>
      </c>
    </row>
    <row r="10" spans="2:30" ht="19.5" customHeight="1">
      <c r="B10" s="87">
        <v>8</v>
      </c>
      <c r="C10" s="70" t="s">
        <v>55</v>
      </c>
      <c r="D10" s="550" t="str">
        <f>IF(B10=1,X6,IF(B10=2,X7,IF(B10=3,X8,IF(B10=4,X9,IF(B10=5,X10,IF(B10=6,X11,IF(B10=7,X12,IF(B10=8,X13," "))))))))</f>
        <v>Výškovice  C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D10" s="83" t="str">
        <f>'Utkání-výsledky'!N8</f>
        <v>Vratimov</v>
      </c>
    </row>
    <row r="11" spans="14:30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D11" s="83" t="str">
        <f>'Utkání-výsledky'!N9</f>
        <v>Výškovice  A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D12" s="83" t="str">
        <f>'Utkání-výsledky'!N10</f>
        <v>Stará Bělá  A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D13" s="83" t="str">
        <f>'Utkání-výsledky'!N11</f>
        <v>Výškovice  C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320" t="s">
        <v>166</v>
      </c>
      <c r="D14" s="322" t="s">
        <v>147</v>
      </c>
      <c r="E14" s="323">
        <v>6</v>
      </c>
      <c r="F14" s="321" t="s">
        <v>17</v>
      </c>
      <c r="G14" s="324">
        <v>4</v>
      </c>
      <c r="H14" s="325">
        <v>6</v>
      </c>
      <c r="I14" s="321" t="s">
        <v>17</v>
      </c>
      <c r="J14" s="324">
        <v>3</v>
      </c>
      <c r="K14" s="103"/>
      <c r="L14" s="101" t="s">
        <v>17</v>
      </c>
      <c r="M14" s="299"/>
      <c r="N14" s="146">
        <f>E14+H14+K14</f>
        <v>12</v>
      </c>
      <c r="O14" s="147" t="s">
        <v>17</v>
      </c>
      <c r="P14" s="148">
        <f>G14+J14+M14</f>
        <v>7</v>
      </c>
      <c r="Q14" s="146">
        <f>SUM(AG14:AI14)</f>
        <v>2</v>
      </c>
      <c r="R14" s="147" t="s">
        <v>17</v>
      </c>
      <c r="S14" s="148">
        <f>SUM(AJ14:AL14)</f>
        <v>0</v>
      </c>
      <c r="T14" s="149">
        <f>IF(Q14&gt;S14,1,0)</f>
        <v>1</v>
      </c>
      <c r="U14" s="150">
        <f>IF(S14&gt;Q14,1,0)</f>
        <v>0</v>
      </c>
      <c r="V14" s="90"/>
      <c r="X14" s="106"/>
      <c r="AG14" s="107">
        <f>IF(E14&gt;G14,1,0)</f>
        <v>1</v>
      </c>
      <c r="AH14" s="107">
        <f>IF(H14&gt;J14,1,0)</f>
        <v>1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98" t="s">
        <v>61</v>
      </c>
      <c r="C15" s="320" t="s">
        <v>167</v>
      </c>
      <c r="D15" s="320" t="s">
        <v>148</v>
      </c>
      <c r="E15" s="323">
        <v>6</v>
      </c>
      <c r="F15" s="321" t="s">
        <v>17</v>
      </c>
      <c r="G15" s="324">
        <v>1</v>
      </c>
      <c r="H15" s="325">
        <v>6</v>
      </c>
      <c r="I15" s="321" t="s">
        <v>17</v>
      </c>
      <c r="J15" s="324">
        <v>0</v>
      </c>
      <c r="K15" s="103"/>
      <c r="L15" s="101" t="s">
        <v>17</v>
      </c>
      <c r="M15" s="299"/>
      <c r="N15" s="146">
        <f>E15+H15+K15</f>
        <v>12</v>
      </c>
      <c r="O15" s="147" t="s">
        <v>17</v>
      </c>
      <c r="P15" s="148">
        <f>G15+J15+M15</f>
        <v>1</v>
      </c>
      <c r="Q15" s="146">
        <f>SUM(AG15:AI15)</f>
        <v>2</v>
      </c>
      <c r="R15" s="147" t="s">
        <v>17</v>
      </c>
      <c r="S15" s="148">
        <f>SUM(AJ15:AL15)</f>
        <v>0</v>
      </c>
      <c r="T15" s="149">
        <f>IF(Q15&gt;S15,1,0)</f>
        <v>1</v>
      </c>
      <c r="U15" s="150">
        <f>IF(S15&gt;Q15,1,0)</f>
        <v>0</v>
      </c>
      <c r="V15" s="90"/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35" t="s">
        <v>62</v>
      </c>
      <c r="C16" s="374" t="s">
        <v>167</v>
      </c>
      <c r="D16" s="375" t="s">
        <v>147</v>
      </c>
      <c r="E16" s="518">
        <v>6</v>
      </c>
      <c r="F16" s="519" t="s">
        <v>17</v>
      </c>
      <c r="G16" s="520">
        <v>2</v>
      </c>
      <c r="H16" s="520">
        <v>6</v>
      </c>
      <c r="I16" s="519" t="s">
        <v>17</v>
      </c>
      <c r="J16" s="520">
        <v>2</v>
      </c>
      <c r="K16" s="512"/>
      <c r="L16" s="514" t="s">
        <v>17</v>
      </c>
      <c r="M16" s="516"/>
      <c r="N16" s="527">
        <f>E16+H16+K16</f>
        <v>12</v>
      </c>
      <c r="O16" s="529" t="s">
        <v>17</v>
      </c>
      <c r="P16" s="531">
        <f>G16+J16+M16</f>
        <v>4</v>
      </c>
      <c r="Q16" s="527">
        <f>SUM(AG16:AI16)</f>
        <v>2</v>
      </c>
      <c r="R16" s="529" t="s">
        <v>17</v>
      </c>
      <c r="S16" s="531">
        <f>SUM(AJ16:AL16)</f>
        <v>0</v>
      </c>
      <c r="T16" s="533">
        <f>IF(Q16&gt;S16,1,0)</f>
        <v>1</v>
      </c>
      <c r="U16" s="525">
        <f>IF(S16&gt;Q16,1,0)</f>
        <v>0</v>
      </c>
      <c r="V16" s="110"/>
      <c r="AG16" s="107">
        <f>IF(E16&gt;G16,1,0)</f>
        <v>1</v>
      </c>
      <c r="AH16" s="107">
        <f>IF(H16&gt;J16,1,0)</f>
        <v>1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36"/>
      <c r="C17" s="376" t="s">
        <v>166</v>
      </c>
      <c r="D17" s="377" t="s">
        <v>146</v>
      </c>
      <c r="E17" s="518"/>
      <c r="F17" s="519"/>
      <c r="G17" s="520"/>
      <c r="H17" s="520"/>
      <c r="I17" s="519"/>
      <c r="J17" s="520"/>
      <c r="K17" s="513"/>
      <c r="L17" s="515"/>
      <c r="M17" s="517"/>
      <c r="N17" s="528"/>
      <c r="O17" s="530"/>
      <c r="P17" s="532"/>
      <c r="Q17" s="528"/>
      <c r="R17" s="530"/>
      <c r="S17" s="532"/>
      <c r="T17" s="534"/>
      <c r="U17" s="526"/>
      <c r="V17" s="110"/>
    </row>
    <row r="18" spans="2:25" ht="23.25" customHeight="1">
      <c r="B18" s="112"/>
      <c r="C18" s="151" t="s">
        <v>66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>SUM(N14:N17)</f>
        <v>36</v>
      </c>
      <c r="O18" s="147" t="s">
        <v>17</v>
      </c>
      <c r="P18" s="154">
        <f>SUM(P14:P17)</f>
        <v>12</v>
      </c>
      <c r="Q18" s="153">
        <f>SUM(Q14:Q17)</f>
        <v>6</v>
      </c>
      <c r="R18" s="155" t="s">
        <v>17</v>
      </c>
      <c r="S18" s="154">
        <f>SUM(S14:S17)</f>
        <v>0</v>
      </c>
      <c r="T18" s="149">
        <f>SUM(T14:T17)</f>
        <v>3</v>
      </c>
      <c r="U18" s="150">
        <f>SUM(U14:U17)</f>
        <v>0</v>
      </c>
      <c r="V18" s="90"/>
      <c r="Y18" s="326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Brušperk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Y19" s="326"/>
      <c r="AA19" s="117"/>
    </row>
    <row r="20" spans="2:25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  <c r="Y20" s="32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123"/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 t="s">
        <v>158</v>
      </c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2</v>
      </c>
      <c r="C34" s="70" t="s">
        <v>53</v>
      </c>
      <c r="D34" s="540" t="str">
        <f>IF(B34=1,X31,IF(B34=2,X32,IF(B34=3,X33,IF(B34=4,X34,IF(B34=5,X35,IF(B34=6,X36,IF(B34=7,X37,IF(B34=8,X38," "))))))))</f>
        <v>Hrabůvka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7</v>
      </c>
      <c r="C35" s="70" t="s">
        <v>55</v>
      </c>
      <c r="D35" s="540" t="str">
        <f>IF(B35=1,X31,IF(B35=2,X32,IF(B35=3,X33,IF(B35=4,X34,IF(B35=5,X35,IF(B35=6,X36,IF(B35=7,X37,IF(B35=8,X38," "))))))))</f>
        <v>Stará Bělá  A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320" t="s">
        <v>135</v>
      </c>
      <c r="D39" s="322" t="s">
        <v>88</v>
      </c>
      <c r="E39" s="323">
        <v>6</v>
      </c>
      <c r="F39" s="321" t="s">
        <v>17</v>
      </c>
      <c r="G39" s="324">
        <v>2</v>
      </c>
      <c r="H39" s="325">
        <v>3</v>
      </c>
      <c r="I39" s="321" t="s">
        <v>17</v>
      </c>
      <c r="J39" s="324">
        <v>6</v>
      </c>
      <c r="K39" s="103">
        <v>6</v>
      </c>
      <c r="L39" s="101" t="s">
        <v>17</v>
      </c>
      <c r="M39" s="299">
        <v>3</v>
      </c>
      <c r="N39" s="146">
        <f>E39+H39+K39</f>
        <v>15</v>
      </c>
      <c r="O39" s="147" t="s">
        <v>17</v>
      </c>
      <c r="P39" s="148">
        <f>G39+J39+M39</f>
        <v>11</v>
      </c>
      <c r="Q39" s="146">
        <f>SUM(AG39:AI39)</f>
        <v>2</v>
      </c>
      <c r="R39" s="147" t="s">
        <v>17</v>
      </c>
      <c r="S39" s="148">
        <f>SUM(AJ39:AL39)</f>
        <v>1</v>
      </c>
      <c r="T39" s="149">
        <f>IF(Q39&gt;S39,1,0)</f>
        <v>1</v>
      </c>
      <c r="U39" s="150">
        <f>IF(S39&gt;Q39,1,0)</f>
        <v>0</v>
      </c>
      <c r="V39" s="90"/>
      <c r="X39" s="106"/>
      <c r="AG39" s="107">
        <f>IF(E39&gt;G39,1,0)</f>
        <v>1</v>
      </c>
      <c r="AH39" s="107">
        <f>IF(H39&gt;J39,1,0)</f>
        <v>0</v>
      </c>
      <c r="AI39" s="107">
        <f>IF(K39+M39&gt;0,IF(K39&gt;M39,1,0),0)</f>
        <v>1</v>
      </c>
      <c r="AJ39" s="107">
        <f>IF(G39&gt;E39,1,0)</f>
        <v>0</v>
      </c>
      <c r="AK39" s="107">
        <f>IF(J39&gt;H39,1,0)</f>
        <v>1</v>
      </c>
      <c r="AL39" s="107">
        <f>IF(K39+M39&gt;0,IF(M39&gt;K39,1,0),0)</f>
        <v>0</v>
      </c>
    </row>
    <row r="40" spans="2:38" ht="24.75" customHeight="1">
      <c r="B40" s="98" t="s">
        <v>61</v>
      </c>
      <c r="C40" s="320" t="s">
        <v>170</v>
      </c>
      <c r="D40" s="320" t="s">
        <v>126</v>
      </c>
      <c r="E40" s="323">
        <v>3</v>
      </c>
      <c r="F40" s="321" t="s">
        <v>17</v>
      </c>
      <c r="G40" s="324">
        <v>6</v>
      </c>
      <c r="H40" s="325">
        <v>7</v>
      </c>
      <c r="I40" s="321" t="s">
        <v>17</v>
      </c>
      <c r="J40" s="324">
        <v>5</v>
      </c>
      <c r="K40" s="103">
        <v>1</v>
      </c>
      <c r="L40" s="101" t="s">
        <v>17</v>
      </c>
      <c r="M40" s="299">
        <v>6</v>
      </c>
      <c r="N40" s="146">
        <f>E40+H40+K40</f>
        <v>11</v>
      </c>
      <c r="O40" s="147" t="s">
        <v>17</v>
      </c>
      <c r="P40" s="148">
        <f>G40+J40+M40</f>
        <v>17</v>
      </c>
      <c r="Q40" s="146">
        <f>SUM(AG40:AI40)</f>
        <v>1</v>
      </c>
      <c r="R40" s="147" t="s">
        <v>17</v>
      </c>
      <c r="S40" s="148">
        <f>SUM(AJ40:AL40)</f>
        <v>2</v>
      </c>
      <c r="T40" s="149">
        <f>IF(Q40&gt;S40,1,0)</f>
        <v>0</v>
      </c>
      <c r="U40" s="150">
        <f>IF(S40&gt;Q40,1,0)</f>
        <v>1</v>
      </c>
      <c r="V40" s="90"/>
      <c r="AG40" s="107">
        <f>IF(E40&gt;G40,1,0)</f>
        <v>0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0</v>
      </c>
      <c r="AL40" s="107">
        <f>IF(K40+M40&gt;0,IF(M40&gt;K40,1,0),0)</f>
        <v>1</v>
      </c>
    </row>
    <row r="41" spans="2:38" ht="24.75" customHeight="1">
      <c r="B41" s="535" t="s">
        <v>62</v>
      </c>
      <c r="C41" s="374" t="s">
        <v>135</v>
      </c>
      <c r="D41" s="375" t="s">
        <v>88</v>
      </c>
      <c r="E41" s="518">
        <v>6</v>
      </c>
      <c r="F41" s="519" t="s">
        <v>17</v>
      </c>
      <c r="G41" s="520">
        <v>1</v>
      </c>
      <c r="H41" s="520">
        <v>6</v>
      </c>
      <c r="I41" s="519" t="s">
        <v>17</v>
      </c>
      <c r="J41" s="520">
        <v>4</v>
      </c>
      <c r="K41" s="512"/>
      <c r="L41" s="514" t="s">
        <v>17</v>
      </c>
      <c r="M41" s="516"/>
      <c r="N41" s="527">
        <f>E41+H41+K41</f>
        <v>12</v>
      </c>
      <c r="O41" s="529" t="s">
        <v>17</v>
      </c>
      <c r="P41" s="531">
        <f>G41+J41+M41</f>
        <v>5</v>
      </c>
      <c r="Q41" s="527">
        <f>SUM(AG41:AI41)</f>
        <v>2</v>
      </c>
      <c r="R41" s="529" t="s">
        <v>17</v>
      </c>
      <c r="S41" s="531">
        <f>SUM(AJ41:AL41)</f>
        <v>0</v>
      </c>
      <c r="T41" s="533">
        <f>IF(Q41&gt;S41,1,0)</f>
        <v>1</v>
      </c>
      <c r="U41" s="525">
        <f>IF(S41&gt;Q41,1,0)</f>
        <v>0</v>
      </c>
      <c r="V41" s="110"/>
      <c r="AG41" s="107">
        <f>IF(E41&gt;G41,1,0)</f>
        <v>1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36"/>
      <c r="C42" s="376" t="s">
        <v>170</v>
      </c>
      <c r="D42" s="377" t="s">
        <v>126</v>
      </c>
      <c r="E42" s="518"/>
      <c r="F42" s="519"/>
      <c r="G42" s="520"/>
      <c r="H42" s="520"/>
      <c r="I42" s="519"/>
      <c r="J42" s="520"/>
      <c r="K42" s="513"/>
      <c r="L42" s="515"/>
      <c r="M42" s="517"/>
      <c r="N42" s="528"/>
      <c r="O42" s="530"/>
      <c r="P42" s="532"/>
      <c r="Q42" s="528"/>
      <c r="R42" s="530"/>
      <c r="S42" s="532"/>
      <c r="T42" s="534"/>
      <c r="U42" s="526"/>
      <c r="V42" s="110"/>
    </row>
    <row r="43" spans="2:22" ht="24.75" customHeight="1">
      <c r="B43" s="112"/>
      <c r="C43" s="151" t="s">
        <v>66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>
        <f>SUM(N39:N42)</f>
        <v>38</v>
      </c>
      <c r="O43" s="147" t="s">
        <v>17</v>
      </c>
      <c r="P43" s="154">
        <f>SUM(P39:P42)</f>
        <v>33</v>
      </c>
      <c r="Q43" s="153">
        <f>SUM(Q39:Q42)</f>
        <v>5</v>
      </c>
      <c r="R43" s="155" t="s">
        <v>17</v>
      </c>
      <c r="S43" s="154">
        <f>SUM(S39:S42)</f>
        <v>3</v>
      </c>
      <c r="T43" s="149">
        <f>SUM(T39:T42)</f>
        <v>2</v>
      </c>
      <c r="U43" s="150">
        <f>SUM(U39:U42)</f>
        <v>1</v>
      </c>
      <c r="V43" s="90"/>
    </row>
    <row r="44" spans="2:22" ht="24.75" customHeight="1">
      <c r="B44" s="112"/>
      <c r="C44" s="3" t="s">
        <v>67</v>
      </c>
      <c r="D44" s="115" t="str">
        <f>IF(T43&gt;U43,D34,IF(U43&gt;T43,D35,IF(U43+T43=0," ","CHYBA ZADÁNÍ")))</f>
        <v>Hrabůvka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3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/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1">AA6</f>
        <v>0</v>
      </c>
      <c r="AB56" s="1">
        <f t="shared" si="4"/>
        <v>0</v>
      </c>
      <c r="AC56" s="1">
        <f>AC6</f>
        <v>0</v>
      </c>
      <c r="AD56" s="1" t="str">
        <f>'Utkání-výsledky'!N4</f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85"/>
      <c r="E57" s="85"/>
      <c r="F57" s="85"/>
      <c r="G57" s="85"/>
      <c r="H57" s="85"/>
      <c r="I57" s="8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>'Utkání-výsledky'!N5</f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>'Utkání-výsledky'!N6</f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3</v>
      </c>
      <c r="C59" s="70" t="s">
        <v>53</v>
      </c>
      <c r="D59" s="550" t="str">
        <f>IF(B59=1,X56,IF(B59=2,X57,IF(B59=3,X58,IF(B59=4,X59,IF(B59=5,X60,IF(B59=6,X61,IF(B59=7,X62,IF(B59=8,X63," "))))))))</f>
        <v>Nová Bělá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>'Utkání-výsledky'!N7</f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6</v>
      </c>
      <c r="C60" s="70" t="s">
        <v>55</v>
      </c>
      <c r="D60" s="550" t="str">
        <f>IF(B60=1,X56,IF(B60=2,X57,IF(B60=3,X58,IF(B60=4,X59,IF(B60=5,X60,IF(B60=6,X61,IF(B60=7,X62,IF(B60=8,X63," "))))))))</f>
        <v>Výškovice  A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>'Utkání-výsledky'!N8</f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>'Utkání-výsledky'!N9</f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aca="true" t="shared" si="7" ref="AA62:AE63">AA12</f>
        <v>0</v>
      </c>
      <c r="AB62" s="1">
        <f t="shared" si="7"/>
        <v>0</v>
      </c>
      <c r="AC62" s="1">
        <f t="shared" si="7"/>
        <v>0</v>
      </c>
      <c r="AD62" s="1" t="str">
        <f>'Utkání-výsledky'!N10</f>
        <v>Stará Bělá  A</v>
      </c>
      <c r="AE62" s="1">
        <f t="shared" si="7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7"/>
        <v>0</v>
      </c>
      <c r="AB63" s="1">
        <f t="shared" si="7"/>
        <v>0</v>
      </c>
      <c r="AC63" s="1">
        <f t="shared" si="7"/>
        <v>0</v>
      </c>
      <c r="AD63" s="1" t="str">
        <f>'Utkání-výsledky'!N11</f>
        <v>Výškovice  C</v>
      </c>
      <c r="AE63" s="1">
        <f t="shared" si="7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320" t="s">
        <v>179</v>
      </c>
      <c r="D64" s="322" t="s">
        <v>141</v>
      </c>
      <c r="E64" s="323">
        <v>6</v>
      </c>
      <c r="F64" s="321" t="s">
        <v>17</v>
      </c>
      <c r="G64" s="324">
        <v>2</v>
      </c>
      <c r="H64" s="325">
        <v>0</v>
      </c>
      <c r="I64" s="321" t="s">
        <v>17</v>
      </c>
      <c r="J64" s="324">
        <v>6</v>
      </c>
      <c r="K64" s="103">
        <v>0</v>
      </c>
      <c r="L64" s="101" t="s">
        <v>17</v>
      </c>
      <c r="M64" s="299">
        <v>6</v>
      </c>
      <c r="N64" s="146">
        <f>E64+H64+K64</f>
        <v>6</v>
      </c>
      <c r="O64" s="147" t="s">
        <v>17</v>
      </c>
      <c r="P64" s="148">
        <f>G64+J64+M64</f>
        <v>14</v>
      </c>
      <c r="Q64" s="146">
        <f>SUM(AG64:AI64)</f>
        <v>1</v>
      </c>
      <c r="R64" s="147" t="s">
        <v>17</v>
      </c>
      <c r="S64" s="148">
        <f>SUM(AJ64:AL64)</f>
        <v>2</v>
      </c>
      <c r="T64" s="149">
        <f>IF(Q64&gt;S64,1,0)</f>
        <v>0</v>
      </c>
      <c r="U64" s="150">
        <f>IF(S64&gt;Q64,1,0)</f>
        <v>1</v>
      </c>
      <c r="V64" s="90"/>
      <c r="X64" s="75" t="s">
        <v>204</v>
      </c>
      <c r="AG64" s="107">
        <f>IF(E64&gt;G64,1,0)</f>
        <v>1</v>
      </c>
      <c r="AH64" s="107">
        <f>IF(H64&gt;J64,1,0)</f>
        <v>0</v>
      </c>
      <c r="AI64" s="107">
        <f>IF(K64+M64&gt;0,IF(K64&gt;M64,1,0),0)</f>
        <v>0</v>
      </c>
      <c r="AJ64" s="107">
        <f>IF(G64&gt;E64,1,0)</f>
        <v>0</v>
      </c>
      <c r="AK64" s="107">
        <f>IF(J64&gt;H64,1,0)</f>
        <v>1</v>
      </c>
      <c r="AL64" s="107">
        <f>IF(K64+M64&gt;0,IF(M64&gt;K64,1,0),0)</f>
        <v>1</v>
      </c>
    </row>
    <row r="65" spans="2:38" ht="24.75" customHeight="1">
      <c r="B65" s="98" t="s">
        <v>61</v>
      </c>
      <c r="C65" s="320" t="s">
        <v>173</v>
      </c>
      <c r="D65" s="320" t="s">
        <v>142</v>
      </c>
      <c r="E65" s="323">
        <v>6</v>
      </c>
      <c r="F65" s="321" t="s">
        <v>17</v>
      </c>
      <c r="G65" s="324">
        <v>3</v>
      </c>
      <c r="H65" s="325">
        <v>6</v>
      </c>
      <c r="I65" s="321" t="s">
        <v>17</v>
      </c>
      <c r="J65" s="324">
        <v>2</v>
      </c>
      <c r="K65" s="103"/>
      <c r="L65" s="101" t="s">
        <v>17</v>
      </c>
      <c r="M65" s="299"/>
      <c r="N65" s="146">
        <f>E65+H65+K65</f>
        <v>12</v>
      </c>
      <c r="O65" s="147" t="s">
        <v>17</v>
      </c>
      <c r="P65" s="148">
        <f>G65+J65+M65</f>
        <v>5</v>
      </c>
      <c r="Q65" s="146">
        <f>SUM(AG65:AI65)</f>
        <v>2</v>
      </c>
      <c r="R65" s="147" t="s">
        <v>17</v>
      </c>
      <c r="S65" s="148">
        <f>SUM(AJ65:AL65)</f>
        <v>0</v>
      </c>
      <c r="T65" s="149">
        <f>IF(Q65&gt;S65,1,0)</f>
        <v>1</v>
      </c>
      <c r="U65" s="150">
        <f>IF(S65&gt;Q65,1,0)</f>
        <v>0</v>
      </c>
      <c r="V65" s="90"/>
      <c r="AG65" s="107">
        <f>IF(E65&gt;G65,1,0)</f>
        <v>1</v>
      </c>
      <c r="AH65" s="107">
        <f>IF(H65&gt;J65,1,0)</f>
        <v>1</v>
      </c>
      <c r="AI65" s="107">
        <f>IF(K65+M65&gt;0,IF(K65&gt;M65,1,0),0)</f>
        <v>0</v>
      </c>
      <c r="AJ65" s="107">
        <f>IF(G65&gt;E65,1,0)</f>
        <v>0</v>
      </c>
      <c r="AK65" s="107">
        <f>IF(J65&gt;H65,1,0)</f>
        <v>0</v>
      </c>
      <c r="AL65" s="107">
        <f>IF(K65+M65&gt;0,IF(M65&gt;K65,1,0),0)</f>
        <v>0</v>
      </c>
    </row>
    <row r="66" spans="2:38" ht="24.75" customHeight="1">
      <c r="B66" s="535" t="s">
        <v>62</v>
      </c>
      <c r="C66" s="374" t="s">
        <v>173</v>
      </c>
      <c r="D66" s="375" t="s">
        <v>141</v>
      </c>
      <c r="E66" s="518">
        <v>4</v>
      </c>
      <c r="F66" s="519" t="s">
        <v>17</v>
      </c>
      <c r="G66" s="520">
        <v>6</v>
      </c>
      <c r="H66" s="520">
        <v>1</v>
      </c>
      <c r="I66" s="519" t="s">
        <v>17</v>
      </c>
      <c r="J66" s="520">
        <v>6</v>
      </c>
      <c r="K66" s="512"/>
      <c r="L66" s="514" t="s">
        <v>17</v>
      </c>
      <c r="M66" s="516"/>
      <c r="N66" s="527">
        <f>E66+H66+K66</f>
        <v>5</v>
      </c>
      <c r="O66" s="529" t="s">
        <v>17</v>
      </c>
      <c r="P66" s="531">
        <f>G66+J66+M66</f>
        <v>12</v>
      </c>
      <c r="Q66" s="527">
        <f>SUM(AG66:AI66)</f>
        <v>0</v>
      </c>
      <c r="R66" s="529" t="s">
        <v>17</v>
      </c>
      <c r="S66" s="531">
        <f>SUM(AJ66:AL66)</f>
        <v>2</v>
      </c>
      <c r="T66" s="533">
        <f>IF(Q66&gt;S66,1,0)</f>
        <v>0</v>
      </c>
      <c r="U66" s="525">
        <f>IF(S66&gt;Q66,1,0)</f>
        <v>1</v>
      </c>
      <c r="V66" s="110"/>
      <c r="AG66" s="107">
        <f>IF(E66&gt;G66,1,0)</f>
        <v>0</v>
      </c>
      <c r="AH66" s="107">
        <f>IF(H66&gt;J66,1,0)</f>
        <v>0</v>
      </c>
      <c r="AI66" s="107">
        <f>IF(K66+M66&gt;0,IF(K66&gt;M66,1,0),0)</f>
        <v>0</v>
      </c>
      <c r="AJ66" s="107">
        <f>IF(G66&gt;E66,1,0)</f>
        <v>1</v>
      </c>
      <c r="AK66" s="107">
        <f>IF(J66&gt;H66,1,0)</f>
        <v>1</v>
      </c>
      <c r="AL66" s="107">
        <f>IF(K66+M66&gt;0,IF(M66&gt;K66,1,0),0)</f>
        <v>0</v>
      </c>
    </row>
    <row r="67" spans="2:22" ht="24.75" customHeight="1">
      <c r="B67" s="536"/>
      <c r="C67" s="376" t="s">
        <v>203</v>
      </c>
      <c r="D67" s="377" t="s">
        <v>139</v>
      </c>
      <c r="E67" s="518"/>
      <c r="F67" s="519"/>
      <c r="G67" s="520"/>
      <c r="H67" s="520"/>
      <c r="I67" s="519"/>
      <c r="J67" s="520"/>
      <c r="K67" s="513"/>
      <c r="L67" s="515"/>
      <c r="M67" s="517"/>
      <c r="N67" s="528"/>
      <c r="O67" s="530"/>
      <c r="P67" s="532"/>
      <c r="Q67" s="528"/>
      <c r="R67" s="530"/>
      <c r="S67" s="532"/>
      <c r="T67" s="534"/>
      <c r="U67" s="526"/>
      <c r="V67" s="110"/>
    </row>
    <row r="68" spans="2:22" ht="24.75" customHeight="1">
      <c r="B68" s="112"/>
      <c r="C68" s="151" t="s">
        <v>66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3">
        <f>SUM(N64:N67)</f>
        <v>23</v>
      </c>
      <c r="O68" s="147" t="s">
        <v>17</v>
      </c>
      <c r="P68" s="154">
        <f>SUM(P64:P67)</f>
        <v>31</v>
      </c>
      <c r="Q68" s="153">
        <f>SUM(Q64:Q67)</f>
        <v>3</v>
      </c>
      <c r="R68" s="155" t="s">
        <v>17</v>
      </c>
      <c r="S68" s="154">
        <f>SUM(S64:S67)</f>
        <v>4</v>
      </c>
      <c r="T68" s="149">
        <f>SUM(T64:T67)</f>
        <v>1</v>
      </c>
      <c r="U68" s="150">
        <f>SUM(U64:U67)</f>
        <v>2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Výškovice 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8" ref="AA81:AE88">AA56</f>
        <v>0</v>
      </c>
      <c r="AB81" s="1">
        <f t="shared" si="8"/>
        <v>0</v>
      </c>
      <c r="AC81" s="1">
        <f>AC6</f>
        <v>0</v>
      </c>
      <c r="AD81" s="1" t="str">
        <f t="shared" si="8"/>
        <v>Brušperk</v>
      </c>
      <c r="AE81" s="1">
        <f t="shared" si="8"/>
        <v>0</v>
      </c>
      <c r="AF81" s="1">
        <f aca="true" t="shared" si="9" ref="AF81:AF88">AF56</f>
        <v>0</v>
      </c>
    </row>
    <row r="82" spans="3:32" ht="15" customHeight="1">
      <c r="C82" s="74" t="s">
        <v>50</v>
      </c>
      <c r="D82" s="8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10" ref="X82:X88">IF($N$4=1,AA82,IF($N$4=2,AB82,IF($N$4=3,AC82,IF($N$4=4,AD82,IF($N$4=5,AE82,IF($N$4=6,AF82," "))))))</f>
        <v>Hrabůvka</v>
      </c>
      <c r="AA82" s="1">
        <f t="shared" si="8"/>
        <v>0</v>
      </c>
      <c r="AB82" s="1">
        <f t="shared" si="8"/>
        <v>0</v>
      </c>
      <c r="AC82" s="1">
        <f aca="true" t="shared" si="11" ref="AC82:AC88">AC7</f>
        <v>0</v>
      </c>
      <c r="AD82" s="1" t="str">
        <f t="shared" si="8"/>
        <v>Hrabůvka</v>
      </c>
      <c r="AE82" s="1">
        <f t="shared" si="8"/>
        <v>0</v>
      </c>
      <c r="AF82" s="1">
        <f t="shared" si="9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10"/>
        <v>Nová Bělá</v>
      </c>
      <c r="AA83" s="1">
        <f t="shared" si="8"/>
        <v>0</v>
      </c>
      <c r="AB83" s="1">
        <f t="shared" si="8"/>
        <v>0</v>
      </c>
      <c r="AC83" s="1">
        <f t="shared" si="11"/>
        <v>0</v>
      </c>
      <c r="AD83" s="1" t="str">
        <f t="shared" si="8"/>
        <v>Nová Bělá</v>
      </c>
      <c r="AE83" s="1">
        <f t="shared" si="8"/>
        <v>0</v>
      </c>
      <c r="AF83" s="1">
        <f t="shared" si="9"/>
        <v>0</v>
      </c>
    </row>
    <row r="84" spans="2:32" ht="18.75">
      <c r="B84" s="87">
        <v>4</v>
      </c>
      <c r="C84" s="70" t="s">
        <v>53</v>
      </c>
      <c r="D84" s="540" t="str">
        <f>IF(B84=1,X81,IF(B84=2,X82,IF(B84=3,X83,IF(B84=4,X84,IF(B84=5,X85,IF(B84=6,X86,IF(B84=7,X87,IF(B84=8,X88," "))))))))</f>
        <v>Výškovice  B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10"/>
        <v>Výškovice  B</v>
      </c>
      <c r="AA84" s="1">
        <f t="shared" si="8"/>
        <v>0</v>
      </c>
      <c r="AB84" s="1">
        <f t="shared" si="8"/>
        <v>0</v>
      </c>
      <c r="AC84" s="1">
        <f t="shared" si="11"/>
        <v>0</v>
      </c>
      <c r="AD84" s="1" t="str">
        <f t="shared" si="8"/>
        <v>Výškovice  B</v>
      </c>
      <c r="AE84" s="1">
        <f t="shared" si="8"/>
        <v>0</v>
      </c>
      <c r="AF84" s="1">
        <f t="shared" si="9"/>
        <v>0</v>
      </c>
    </row>
    <row r="85" spans="2:32" ht="18.75">
      <c r="B85" s="87">
        <v>5</v>
      </c>
      <c r="C85" s="70" t="s">
        <v>55</v>
      </c>
      <c r="D85" s="540" t="str">
        <f>IF(B85=1,X81,IF(B85=2,X82,IF(B85=3,X83,IF(B85=4,X84,IF(B85=5,X85,IF(B85=6,X86,IF(B85=7,X87,IF(B85=8,X88," "))))))))</f>
        <v>Vratimov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10"/>
        <v>Vratimov</v>
      </c>
      <c r="AA85" s="1">
        <f t="shared" si="8"/>
        <v>0</v>
      </c>
      <c r="AB85" s="1">
        <f t="shared" si="8"/>
        <v>0</v>
      </c>
      <c r="AC85" s="1">
        <f t="shared" si="11"/>
        <v>0</v>
      </c>
      <c r="AD85" s="1" t="str">
        <f t="shared" si="8"/>
        <v>Vratimov</v>
      </c>
      <c r="AE85" s="1">
        <f t="shared" si="8"/>
        <v>0</v>
      </c>
      <c r="AF85" s="1">
        <f t="shared" si="9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10"/>
        <v>Výškovice  A</v>
      </c>
      <c r="AA86" s="1">
        <f t="shared" si="8"/>
        <v>0</v>
      </c>
      <c r="AB86" s="1">
        <f t="shared" si="8"/>
        <v>0</v>
      </c>
      <c r="AC86" s="1">
        <f t="shared" si="11"/>
        <v>0</v>
      </c>
      <c r="AD86" s="1" t="str">
        <f t="shared" si="8"/>
        <v>Výškovice  A</v>
      </c>
      <c r="AE86" s="1">
        <f t="shared" si="8"/>
        <v>0</v>
      </c>
      <c r="AF86" s="1">
        <f t="shared" si="9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10"/>
        <v>Stará Bělá  A</v>
      </c>
      <c r="AA87" s="1">
        <f t="shared" si="8"/>
        <v>0</v>
      </c>
      <c r="AB87" s="1">
        <f t="shared" si="8"/>
        <v>0</v>
      </c>
      <c r="AC87" s="1">
        <f t="shared" si="11"/>
        <v>0</v>
      </c>
      <c r="AD87" s="1" t="str">
        <f t="shared" si="8"/>
        <v>Stará Bělá  A</v>
      </c>
      <c r="AE87" s="1">
        <f t="shared" si="8"/>
        <v>0</v>
      </c>
      <c r="AF87" s="1">
        <f t="shared" si="9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10"/>
        <v>Výškovice  C</v>
      </c>
      <c r="AA88" s="1">
        <f t="shared" si="8"/>
        <v>0</v>
      </c>
      <c r="AB88" s="1">
        <f t="shared" si="8"/>
        <v>0</v>
      </c>
      <c r="AC88" s="1">
        <f t="shared" si="11"/>
        <v>0</v>
      </c>
      <c r="AD88" s="1" t="str">
        <f t="shared" si="8"/>
        <v>Výškovice  C</v>
      </c>
      <c r="AE88" s="1">
        <f t="shared" si="8"/>
        <v>0</v>
      </c>
      <c r="AF88" s="1">
        <f t="shared" si="9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320" t="s">
        <v>143</v>
      </c>
      <c r="D89" s="322" t="s">
        <v>150</v>
      </c>
      <c r="E89" s="323">
        <v>3</v>
      </c>
      <c r="F89" s="321" t="s">
        <v>17</v>
      </c>
      <c r="G89" s="324">
        <v>6</v>
      </c>
      <c r="H89" s="325">
        <v>5</v>
      </c>
      <c r="I89" s="321" t="s">
        <v>17</v>
      </c>
      <c r="J89" s="324">
        <v>7</v>
      </c>
      <c r="K89" s="103"/>
      <c r="L89" s="101" t="s">
        <v>17</v>
      </c>
      <c r="M89" s="299"/>
      <c r="N89" s="146">
        <f>E89+H89+K89</f>
        <v>8</v>
      </c>
      <c r="O89" s="147" t="s">
        <v>17</v>
      </c>
      <c r="P89" s="148">
        <f>G89+J89+M89</f>
        <v>13</v>
      </c>
      <c r="Q89" s="146">
        <f>SUM(AG89:AI89)</f>
        <v>0</v>
      </c>
      <c r="R89" s="147" t="s">
        <v>17</v>
      </c>
      <c r="S89" s="148">
        <f>SUM(AJ89:AL89)</f>
        <v>2</v>
      </c>
      <c r="T89" s="149">
        <f>IF(Q89&gt;S89,1,0)</f>
        <v>0</v>
      </c>
      <c r="U89" s="150">
        <f>IF(S89&gt;Q89,1,0)</f>
        <v>1</v>
      </c>
      <c r="V89" s="90"/>
      <c r="X89" s="106"/>
      <c r="AG89" s="107">
        <f>IF(E89&gt;G89,1,0)</f>
        <v>0</v>
      </c>
      <c r="AH89" s="107">
        <f>IF(H89&gt;J89,1,0)</f>
        <v>0</v>
      </c>
      <c r="AI89" s="107">
        <f>IF(K89+M89&gt;0,IF(K89&gt;M89,1,0),0)</f>
        <v>0</v>
      </c>
      <c r="AJ89" s="107">
        <f>IF(G89&gt;E89,1,0)</f>
        <v>1</v>
      </c>
      <c r="AK89" s="107">
        <f>IF(J89&gt;H89,1,0)</f>
        <v>1</v>
      </c>
      <c r="AL89" s="107">
        <f>IF(K89+M89&gt;0,IF(M89&gt;K89,1,0),0)</f>
        <v>0</v>
      </c>
    </row>
    <row r="90" spans="2:38" ht="24.75" customHeight="1">
      <c r="B90" s="98" t="s">
        <v>61</v>
      </c>
      <c r="C90" s="320" t="s">
        <v>144</v>
      </c>
      <c r="D90" s="320" t="s">
        <v>168</v>
      </c>
      <c r="E90" s="323">
        <v>2</v>
      </c>
      <c r="F90" s="321" t="s">
        <v>17</v>
      </c>
      <c r="G90" s="324">
        <v>6</v>
      </c>
      <c r="H90" s="325">
        <v>7</v>
      </c>
      <c r="I90" s="321" t="s">
        <v>17</v>
      </c>
      <c r="J90" s="324">
        <v>5</v>
      </c>
      <c r="K90" s="103">
        <v>6</v>
      </c>
      <c r="L90" s="101" t="s">
        <v>17</v>
      </c>
      <c r="M90" s="299">
        <v>4</v>
      </c>
      <c r="N90" s="146">
        <f>E90+H90+K90</f>
        <v>15</v>
      </c>
      <c r="O90" s="147" t="s">
        <v>17</v>
      </c>
      <c r="P90" s="148">
        <f>G90+J90+M90</f>
        <v>15</v>
      </c>
      <c r="Q90" s="146">
        <f>SUM(AG90:AI90)</f>
        <v>2</v>
      </c>
      <c r="R90" s="147" t="s">
        <v>17</v>
      </c>
      <c r="S90" s="148">
        <f>SUM(AJ90:AL90)</f>
        <v>1</v>
      </c>
      <c r="T90" s="149">
        <f>IF(Q90&gt;S90,1,0)</f>
        <v>1</v>
      </c>
      <c r="U90" s="150">
        <f>IF(S90&gt;Q90,1,0)</f>
        <v>0</v>
      </c>
      <c r="V90" s="90"/>
      <c r="AG90" s="107">
        <f>IF(E90&gt;G90,1,0)</f>
        <v>0</v>
      </c>
      <c r="AH90" s="107">
        <f>IF(H90&gt;J90,1,0)</f>
        <v>1</v>
      </c>
      <c r="AI90" s="107">
        <f>IF(K90+M90&gt;0,IF(K90&gt;M90,1,0),0)</f>
        <v>1</v>
      </c>
      <c r="AJ90" s="107">
        <f>IF(G90&gt;E90,1,0)</f>
        <v>1</v>
      </c>
      <c r="AK90" s="107">
        <f>IF(J90&gt;H90,1,0)</f>
        <v>0</v>
      </c>
      <c r="AL90" s="107">
        <f>IF(K90+M90&gt;0,IF(M90&gt;K90,1,0),0)</f>
        <v>0</v>
      </c>
    </row>
    <row r="91" spans="2:38" ht="24.75" customHeight="1">
      <c r="B91" s="535" t="s">
        <v>62</v>
      </c>
      <c r="C91" s="374" t="s">
        <v>143</v>
      </c>
      <c r="D91" s="375" t="s">
        <v>150</v>
      </c>
      <c r="E91" s="518">
        <v>5</v>
      </c>
      <c r="F91" s="519" t="s">
        <v>17</v>
      </c>
      <c r="G91" s="520">
        <v>7</v>
      </c>
      <c r="H91" s="520">
        <v>4</v>
      </c>
      <c r="I91" s="519" t="s">
        <v>17</v>
      </c>
      <c r="J91" s="520">
        <v>6</v>
      </c>
      <c r="K91" s="512"/>
      <c r="L91" s="514" t="s">
        <v>17</v>
      </c>
      <c r="M91" s="516"/>
      <c r="N91" s="527">
        <f>E91+H91+K91</f>
        <v>9</v>
      </c>
      <c r="O91" s="529" t="s">
        <v>17</v>
      </c>
      <c r="P91" s="531">
        <f>G91+J91+M91</f>
        <v>13</v>
      </c>
      <c r="Q91" s="527">
        <f>SUM(AG91:AI91)</f>
        <v>0</v>
      </c>
      <c r="R91" s="529" t="s">
        <v>17</v>
      </c>
      <c r="S91" s="531">
        <f>SUM(AJ91:AL91)</f>
        <v>2</v>
      </c>
      <c r="T91" s="533">
        <f>IF(Q91&gt;S91,1,0)</f>
        <v>0</v>
      </c>
      <c r="U91" s="525">
        <f>IF(S91&gt;Q91,1,0)</f>
        <v>1</v>
      </c>
      <c r="V91" s="110"/>
      <c r="AG91" s="107">
        <f>IF(E91&gt;G91,1,0)</f>
        <v>0</v>
      </c>
      <c r="AH91" s="107">
        <f>IF(H91&gt;J91,1,0)</f>
        <v>0</v>
      </c>
      <c r="AI91" s="107">
        <f>IF(K91+M91&gt;0,IF(K91&gt;M91,1,0),0)</f>
        <v>0</v>
      </c>
      <c r="AJ91" s="107">
        <f>IF(G91&gt;E91,1,0)</f>
        <v>1</v>
      </c>
      <c r="AK91" s="107">
        <f>IF(J91&gt;H91,1,0)</f>
        <v>1</v>
      </c>
      <c r="AL91" s="107">
        <f>IF(K91+M91&gt;0,IF(M91&gt;K91,1,0),0)</f>
        <v>0</v>
      </c>
    </row>
    <row r="92" spans="2:22" ht="24.75" customHeight="1">
      <c r="B92" s="536"/>
      <c r="C92" s="376" t="s">
        <v>144</v>
      </c>
      <c r="D92" s="377" t="s">
        <v>181</v>
      </c>
      <c r="E92" s="518"/>
      <c r="F92" s="519"/>
      <c r="G92" s="520"/>
      <c r="H92" s="520"/>
      <c r="I92" s="519"/>
      <c r="J92" s="520"/>
      <c r="K92" s="513"/>
      <c r="L92" s="515"/>
      <c r="M92" s="517"/>
      <c r="N92" s="528"/>
      <c r="O92" s="530"/>
      <c r="P92" s="532"/>
      <c r="Q92" s="528"/>
      <c r="R92" s="530"/>
      <c r="S92" s="532"/>
      <c r="T92" s="534"/>
      <c r="U92" s="526"/>
      <c r="V92" s="110"/>
    </row>
    <row r="93" spans="2:22" ht="24.75" customHeight="1">
      <c r="B93" s="112"/>
      <c r="C93" s="151" t="s">
        <v>66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3">
        <f>SUM(N89:N92)</f>
        <v>32</v>
      </c>
      <c r="O93" s="147" t="s">
        <v>17</v>
      </c>
      <c r="P93" s="154">
        <f>SUM(P89:P92)</f>
        <v>41</v>
      </c>
      <c r="Q93" s="153">
        <f>SUM(Q89:Q92)</f>
        <v>2</v>
      </c>
      <c r="R93" s="155" t="s">
        <v>17</v>
      </c>
      <c r="S93" s="154">
        <f>SUM(S89:S92)</f>
        <v>5</v>
      </c>
      <c r="T93" s="149">
        <f>SUM(T89:T92)</f>
        <v>1</v>
      </c>
      <c r="U93" s="150">
        <f>SUM(U89:U92)</f>
        <v>2</v>
      </c>
      <c r="V93" s="90"/>
    </row>
    <row r="94" spans="2:22" ht="24.75" customHeight="1">
      <c r="B94" s="112"/>
      <c r="C94" s="3" t="s">
        <v>67</v>
      </c>
      <c r="D94" s="115" t="str">
        <f>IF(T93&gt;U93,D84,IF(U93&gt;T93,D85,IF(U93+T93=0," ","CHYBA ZADÁNÍ")))</f>
        <v>Vratimov</v>
      </c>
      <c r="E94" s="113"/>
      <c r="F94" s="113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3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E16:E17"/>
    <mergeCell ref="F16:F17"/>
    <mergeCell ref="G16:G17"/>
    <mergeCell ref="H16:H17"/>
    <mergeCell ref="K16:K17"/>
    <mergeCell ref="N12:U12"/>
    <mergeCell ref="I16:I17"/>
    <mergeCell ref="J16:J17"/>
    <mergeCell ref="Q13:S13"/>
    <mergeCell ref="L16:L17"/>
    <mergeCell ref="M16:M17"/>
    <mergeCell ref="N16:N17"/>
    <mergeCell ref="P10:U10"/>
    <mergeCell ref="P9:U9"/>
    <mergeCell ref="N13:P13"/>
    <mergeCell ref="D9:I9"/>
    <mergeCell ref="D10:I10"/>
    <mergeCell ref="E12:M12"/>
    <mergeCell ref="E13:G13"/>
    <mergeCell ref="K13:M13"/>
    <mergeCell ref="P11:U11"/>
    <mergeCell ref="H13:J13"/>
    <mergeCell ref="P28:Q28"/>
    <mergeCell ref="T3:U3"/>
    <mergeCell ref="P3:Q3"/>
    <mergeCell ref="P4:U4"/>
    <mergeCell ref="P6:U6"/>
    <mergeCell ref="P8:U8"/>
    <mergeCell ref="S16:S17"/>
    <mergeCell ref="R16:R17"/>
    <mergeCell ref="P16:P17"/>
    <mergeCell ref="P7:U7"/>
    <mergeCell ref="I41:I42"/>
    <mergeCell ref="D34:I34"/>
    <mergeCell ref="D35:I35"/>
    <mergeCell ref="P29:U29"/>
    <mergeCell ref="E37:M37"/>
    <mergeCell ref="N37:U37"/>
    <mergeCell ref="E38:G38"/>
    <mergeCell ref="P31:U31"/>
    <mergeCell ref="P32:U32"/>
    <mergeCell ref="H38:J38"/>
    <mergeCell ref="P33:U33"/>
    <mergeCell ref="P35:U35"/>
    <mergeCell ref="P36:U36"/>
    <mergeCell ref="B16:B17"/>
    <mergeCell ref="P34:U34"/>
    <mergeCell ref="O16:O17"/>
    <mergeCell ref="T28:U28"/>
    <mergeCell ref="T16:T17"/>
    <mergeCell ref="U16:U17"/>
    <mergeCell ref="Q16:Q17"/>
    <mergeCell ref="Q38:S38"/>
    <mergeCell ref="B41:B42"/>
    <mergeCell ref="E41:E42"/>
    <mergeCell ref="F41:F42"/>
    <mergeCell ref="G41:G42"/>
    <mergeCell ref="K41:K42"/>
    <mergeCell ref="L41:L42"/>
    <mergeCell ref="M41:M42"/>
    <mergeCell ref="K38:M38"/>
    <mergeCell ref="N38:P38"/>
    <mergeCell ref="H41:H42"/>
    <mergeCell ref="U41:U42"/>
    <mergeCell ref="N41:N42"/>
    <mergeCell ref="O41:O42"/>
    <mergeCell ref="P41:P42"/>
    <mergeCell ref="Q41:Q42"/>
    <mergeCell ref="R41:R42"/>
    <mergeCell ref="S41:S42"/>
    <mergeCell ref="T41:T42"/>
    <mergeCell ref="J41:J42"/>
    <mergeCell ref="P53:Q53"/>
    <mergeCell ref="T53:U53"/>
    <mergeCell ref="P54:U54"/>
    <mergeCell ref="P56:U56"/>
    <mergeCell ref="P57:U57"/>
    <mergeCell ref="P58:U58"/>
    <mergeCell ref="B66:B67"/>
    <mergeCell ref="P60:U60"/>
    <mergeCell ref="Q63:S63"/>
    <mergeCell ref="E62:M62"/>
    <mergeCell ref="P61:U61"/>
    <mergeCell ref="O66:O67"/>
    <mergeCell ref="P66:P67"/>
    <mergeCell ref="Q66:Q67"/>
    <mergeCell ref="H63:J63"/>
    <mergeCell ref="D59:I59"/>
    <mergeCell ref="P59:U59"/>
    <mergeCell ref="U66:U67"/>
    <mergeCell ref="R66:R67"/>
    <mergeCell ref="S66:S67"/>
    <mergeCell ref="T66:T67"/>
    <mergeCell ref="D60:I60"/>
    <mergeCell ref="N62:U62"/>
    <mergeCell ref="K63:M63"/>
    <mergeCell ref="N63:P63"/>
    <mergeCell ref="E63:G63"/>
    <mergeCell ref="N66:N67"/>
    <mergeCell ref="D84:I84"/>
    <mergeCell ref="P84:U84"/>
    <mergeCell ref="P82:U82"/>
    <mergeCell ref="P81:U81"/>
    <mergeCell ref="P78:Q78"/>
    <mergeCell ref="T78:U78"/>
    <mergeCell ref="P83:U83"/>
    <mergeCell ref="P79:U79"/>
    <mergeCell ref="D85:I85"/>
    <mergeCell ref="P85:U85"/>
    <mergeCell ref="J91:J92"/>
    <mergeCell ref="K91:K92"/>
    <mergeCell ref="E87:M87"/>
    <mergeCell ref="N87:U87"/>
    <mergeCell ref="E88:G88"/>
    <mergeCell ref="H88:J88"/>
    <mergeCell ref="K88:M88"/>
    <mergeCell ref="N88:P88"/>
    <mergeCell ref="M91:M92"/>
    <mergeCell ref="P91:P92"/>
    <mergeCell ref="B91:B92"/>
    <mergeCell ref="E91:E92"/>
    <mergeCell ref="F91:F92"/>
    <mergeCell ref="G91:G92"/>
    <mergeCell ref="H91:H92"/>
    <mergeCell ref="I91:I92"/>
    <mergeCell ref="P86:U86"/>
    <mergeCell ref="Q88:S88"/>
    <mergeCell ref="L91:L92"/>
    <mergeCell ref="U91:U92"/>
    <mergeCell ref="Q91:Q92"/>
    <mergeCell ref="R91:R92"/>
    <mergeCell ref="S91:S92"/>
    <mergeCell ref="T91:T92"/>
    <mergeCell ref="N91:N92"/>
    <mergeCell ref="O91:O92"/>
    <mergeCell ref="K66:K67"/>
    <mergeCell ref="L66:L67"/>
    <mergeCell ref="M66:M67"/>
    <mergeCell ref="E66:E67"/>
    <mergeCell ref="F66:F67"/>
    <mergeCell ref="G66:G67"/>
    <mergeCell ref="H66:H67"/>
    <mergeCell ref="I66:I67"/>
    <mergeCell ref="J66:J6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D32" sqref="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14.25" customHeight="1">
      <c r="C6" s="74" t="s">
        <v>48</v>
      </c>
      <c r="D6" s="123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372" t="s">
        <v>159</v>
      </c>
      <c r="E7" s="372"/>
      <c r="F7" s="372"/>
      <c r="G7" s="372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3"/>
      <c r="E8" s="373"/>
      <c r="F8" s="373"/>
      <c r="G8" s="373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8</v>
      </c>
      <c r="C9" s="70" t="s">
        <v>53</v>
      </c>
      <c r="D9" s="550" t="str">
        <f>IF(B9=1,X6,IF(B9=2,X7,IF(B9=3,X8,IF(B9=4,X9,IF(B9=5,X10,IF(B9=6,X11,IF(B9=7,X12,IF(B9=8,X13," "))))))))</f>
        <v>Výškovice  C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5</v>
      </c>
      <c r="C10" s="70" t="s">
        <v>55</v>
      </c>
      <c r="D10" s="550" t="str">
        <f>IF(B10=1,X6,IF(B10=2,X7,IF(B10=3,X8,IF(B10=4,X9,IF(B10=5,X10,IF(B10=6,X11,IF(B10=7,X12,IF(B10=8,X13," "))))))))</f>
        <v>Vratimov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331" t="s">
        <v>147</v>
      </c>
      <c r="D14" s="332" t="s">
        <v>150</v>
      </c>
      <c r="E14" s="234">
        <v>5</v>
      </c>
      <c r="F14" s="235" t="s">
        <v>17</v>
      </c>
      <c r="G14" s="236">
        <v>7</v>
      </c>
      <c r="H14" s="237">
        <v>6</v>
      </c>
      <c r="I14" s="235" t="s">
        <v>17</v>
      </c>
      <c r="J14" s="236">
        <v>3</v>
      </c>
      <c r="K14" s="237">
        <v>4</v>
      </c>
      <c r="L14" s="235" t="s">
        <v>17</v>
      </c>
      <c r="M14" s="240">
        <v>6</v>
      </c>
      <c r="N14" s="146">
        <f>E14+H14+K14</f>
        <v>15</v>
      </c>
      <c r="O14" s="147" t="s">
        <v>17</v>
      </c>
      <c r="P14" s="148">
        <f>G14+J14+M14</f>
        <v>16</v>
      </c>
      <c r="Q14" s="146">
        <f>SUM(AG14:AI14)</f>
        <v>1</v>
      </c>
      <c r="R14" s="147" t="s">
        <v>17</v>
      </c>
      <c r="S14" s="148">
        <f>SUM(AJ14:AL14)</f>
        <v>2</v>
      </c>
      <c r="T14" s="149">
        <f>IF(Q14&gt;S14,1,0)</f>
        <v>0</v>
      </c>
      <c r="U14" s="150">
        <f>IF(S14&gt;Q14,1,0)</f>
        <v>1</v>
      </c>
      <c r="V14" s="90"/>
      <c r="X14" s="106"/>
      <c r="AG14" s="107">
        <f>IF(E14&gt;G14,1,0)</f>
        <v>0</v>
      </c>
      <c r="AH14" s="107">
        <f>IF(H14&gt;J14,1,0)</f>
        <v>1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0</v>
      </c>
      <c r="AL14" s="107">
        <f>IF(K14+M14&gt;0,IF(M14&gt;K14,1,0),0)</f>
        <v>1</v>
      </c>
    </row>
    <row r="15" spans="2:38" ht="24" customHeight="1">
      <c r="B15" s="98" t="s">
        <v>61</v>
      </c>
      <c r="C15" s="331" t="s">
        <v>148</v>
      </c>
      <c r="D15" s="331" t="s">
        <v>169</v>
      </c>
      <c r="E15" s="234">
        <v>6</v>
      </c>
      <c r="F15" s="235" t="s">
        <v>17</v>
      </c>
      <c r="G15" s="236">
        <v>4</v>
      </c>
      <c r="H15" s="237">
        <v>6</v>
      </c>
      <c r="I15" s="235" t="s">
        <v>17</v>
      </c>
      <c r="J15" s="236">
        <v>2</v>
      </c>
      <c r="K15" s="237"/>
      <c r="L15" s="235" t="s">
        <v>17</v>
      </c>
      <c r="M15" s="240"/>
      <c r="N15" s="146">
        <f>E15+H15+K15</f>
        <v>12</v>
      </c>
      <c r="O15" s="147" t="s">
        <v>17</v>
      </c>
      <c r="P15" s="148">
        <f>G15+J15+M15</f>
        <v>6</v>
      </c>
      <c r="Q15" s="146">
        <f>SUM(AG15:AI15)</f>
        <v>2</v>
      </c>
      <c r="R15" s="147" t="s">
        <v>17</v>
      </c>
      <c r="S15" s="148">
        <f>SUM(AJ15:AL15)</f>
        <v>0</v>
      </c>
      <c r="T15" s="149">
        <f>IF(Q15&gt;S15,1,0)</f>
        <v>1</v>
      </c>
      <c r="U15" s="150">
        <f>IF(S15&gt;Q15,1,0)</f>
        <v>0</v>
      </c>
      <c r="V15" s="90"/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35" t="s">
        <v>62</v>
      </c>
      <c r="C16" s="384" t="s">
        <v>147</v>
      </c>
      <c r="D16" s="385" t="s">
        <v>150</v>
      </c>
      <c r="E16" s="561">
        <v>2</v>
      </c>
      <c r="F16" s="553" t="s">
        <v>17</v>
      </c>
      <c r="G16" s="559">
        <v>6</v>
      </c>
      <c r="H16" s="555">
        <v>1</v>
      </c>
      <c r="I16" s="553" t="s">
        <v>17</v>
      </c>
      <c r="J16" s="559">
        <v>6</v>
      </c>
      <c r="K16" s="555"/>
      <c r="L16" s="553" t="s">
        <v>17</v>
      </c>
      <c r="M16" s="557"/>
      <c r="N16" s="527">
        <f>E16+H16+K16</f>
        <v>3</v>
      </c>
      <c r="O16" s="529" t="s">
        <v>17</v>
      </c>
      <c r="P16" s="531">
        <f>G16+J16+M16</f>
        <v>12</v>
      </c>
      <c r="Q16" s="527">
        <f>SUM(AG16:AI16)</f>
        <v>0</v>
      </c>
      <c r="R16" s="529" t="s">
        <v>17</v>
      </c>
      <c r="S16" s="531">
        <f>SUM(AJ16:AL16)</f>
        <v>2</v>
      </c>
      <c r="T16" s="533">
        <f>IF(Q16&gt;S16,1,0)</f>
        <v>0</v>
      </c>
      <c r="U16" s="525">
        <f>IF(S16&gt;Q16,1,0)</f>
        <v>1</v>
      </c>
      <c r="V16" s="110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1</v>
      </c>
      <c r="AK16" s="107">
        <f>IF(J16&gt;H16,1,0)</f>
        <v>1</v>
      </c>
      <c r="AL16" s="107">
        <f>IF(K16+M16&gt;0,IF(M16&gt;K16,1,0),0)</f>
        <v>0</v>
      </c>
    </row>
    <row r="17" spans="2:24" ht="21" customHeight="1">
      <c r="B17" s="536"/>
      <c r="C17" s="386" t="s">
        <v>148</v>
      </c>
      <c r="D17" s="387" t="s">
        <v>169</v>
      </c>
      <c r="E17" s="562"/>
      <c r="F17" s="554"/>
      <c r="G17" s="560"/>
      <c r="H17" s="556"/>
      <c r="I17" s="554"/>
      <c r="J17" s="560"/>
      <c r="K17" s="556"/>
      <c r="L17" s="554"/>
      <c r="M17" s="558"/>
      <c r="N17" s="528"/>
      <c r="O17" s="530"/>
      <c r="P17" s="532"/>
      <c r="Q17" s="528"/>
      <c r="R17" s="530"/>
      <c r="S17" s="532"/>
      <c r="T17" s="534"/>
      <c r="U17" s="526"/>
      <c r="V17" s="110"/>
      <c r="X17" s="300"/>
    </row>
    <row r="18" spans="2:22" ht="23.25" customHeight="1">
      <c r="B18" s="112"/>
      <c r="C18" s="139" t="s">
        <v>66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3">
        <f>SUM(N14:N17)</f>
        <v>30</v>
      </c>
      <c r="O18" s="147" t="s">
        <v>17</v>
      </c>
      <c r="P18" s="154">
        <f>SUM(P14:P17)</f>
        <v>34</v>
      </c>
      <c r="Q18" s="153">
        <f>SUM(Q14:Q17)</f>
        <v>3</v>
      </c>
      <c r="R18" s="155" t="s">
        <v>17</v>
      </c>
      <c r="S18" s="154">
        <f>SUM(S14:S17)</f>
        <v>4</v>
      </c>
      <c r="T18" s="149">
        <f>SUM(T14:T17)</f>
        <v>1</v>
      </c>
      <c r="U18" s="150">
        <f>SUM(U14:U17)</f>
        <v>2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Vratimov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123"/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>
        <v>41829</v>
      </c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6</v>
      </c>
      <c r="C34" s="70" t="s">
        <v>53</v>
      </c>
      <c r="D34" s="540" t="str">
        <f>IF(B34=1,X31,IF(B34=2,X32,IF(B34=3,X33,IF(B34=4,X34,IF(B34=5,X35,IF(B34=6,X36,IF(B34=7,X37,IF(B34=8,X38," "))))))))</f>
        <v>Výškovice  A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4</v>
      </c>
      <c r="C35" s="70" t="s">
        <v>55</v>
      </c>
      <c r="D35" s="540" t="str">
        <f>IF(B35=1,X31,IF(B35=2,X32,IF(B35=3,X33,IF(B35=4,X34,IF(B35=5,X35,IF(B35=6,X36,IF(B35=7,X37,IF(B35=8,X38," "))))))))</f>
        <v>Výškovice  B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331" t="s">
        <v>141</v>
      </c>
      <c r="D39" s="332" t="s">
        <v>143</v>
      </c>
      <c r="E39" s="234">
        <v>6</v>
      </c>
      <c r="F39" s="235" t="s">
        <v>17</v>
      </c>
      <c r="G39" s="236">
        <v>4</v>
      </c>
      <c r="H39" s="237">
        <v>6</v>
      </c>
      <c r="I39" s="235" t="s">
        <v>17</v>
      </c>
      <c r="J39" s="236">
        <v>7</v>
      </c>
      <c r="K39" s="237">
        <v>6</v>
      </c>
      <c r="L39" s="235" t="s">
        <v>17</v>
      </c>
      <c r="M39" s="240">
        <v>2</v>
      </c>
      <c r="N39" s="146">
        <f>E39+H39+K39</f>
        <v>18</v>
      </c>
      <c r="O39" s="147" t="s">
        <v>17</v>
      </c>
      <c r="P39" s="148">
        <f>G39+J39+M39</f>
        <v>13</v>
      </c>
      <c r="Q39" s="146">
        <f>SUM(AG39:AI39)</f>
        <v>2</v>
      </c>
      <c r="R39" s="147" t="s">
        <v>17</v>
      </c>
      <c r="S39" s="148">
        <f>SUM(AJ39:AL39)</f>
        <v>1</v>
      </c>
      <c r="T39" s="149">
        <f>IF(Q39&gt;S39,1,0)</f>
        <v>1</v>
      </c>
      <c r="U39" s="150">
        <f>IF(S39&gt;Q39,1,0)</f>
        <v>0</v>
      </c>
      <c r="V39" s="90"/>
      <c r="X39" s="106"/>
      <c r="AG39" s="107">
        <f>IF(E39&gt;G39,1,0)</f>
        <v>1</v>
      </c>
      <c r="AH39" s="107">
        <f>IF(H39&gt;J39,1,0)</f>
        <v>0</v>
      </c>
      <c r="AI39" s="107">
        <f>IF(K39+M39&gt;0,IF(K39&gt;M39,1,0),0)</f>
        <v>1</v>
      </c>
      <c r="AJ39" s="107">
        <f>IF(G39&gt;E39,1,0)</f>
        <v>0</v>
      </c>
      <c r="AK39" s="107">
        <f>IF(J39&gt;H39,1,0)</f>
        <v>1</v>
      </c>
      <c r="AL39" s="107">
        <f>IF(K39+M39&gt;0,IF(M39&gt;K39,1,0),0)</f>
        <v>0</v>
      </c>
    </row>
    <row r="40" spans="2:38" ht="24.75" customHeight="1">
      <c r="B40" s="98" t="s">
        <v>61</v>
      </c>
      <c r="C40" s="331" t="s">
        <v>142</v>
      </c>
      <c r="D40" s="331" t="s">
        <v>145</v>
      </c>
      <c r="E40" s="234">
        <v>6</v>
      </c>
      <c r="F40" s="235" t="s">
        <v>17</v>
      </c>
      <c r="G40" s="236">
        <v>1</v>
      </c>
      <c r="H40" s="237">
        <v>6</v>
      </c>
      <c r="I40" s="235" t="s">
        <v>17</v>
      </c>
      <c r="J40" s="236">
        <v>1</v>
      </c>
      <c r="K40" s="237"/>
      <c r="L40" s="235" t="s">
        <v>17</v>
      </c>
      <c r="M40" s="240"/>
      <c r="N40" s="146">
        <f>E40+H40+K40</f>
        <v>12</v>
      </c>
      <c r="O40" s="147" t="s">
        <v>17</v>
      </c>
      <c r="P40" s="148">
        <f>G40+J40+M40</f>
        <v>2</v>
      </c>
      <c r="Q40" s="146">
        <f>SUM(AG40:AI40)</f>
        <v>2</v>
      </c>
      <c r="R40" s="147" t="s">
        <v>17</v>
      </c>
      <c r="S40" s="148">
        <f>SUM(AJ40:AL40)</f>
        <v>0</v>
      </c>
      <c r="T40" s="149">
        <f>IF(Q40&gt;S40,1,0)</f>
        <v>1</v>
      </c>
      <c r="U40" s="150">
        <f>IF(S40&gt;Q40,1,0)</f>
        <v>0</v>
      </c>
      <c r="V40" s="90"/>
      <c r="AG40" s="107">
        <f>IF(E40&gt;G40,1,0)</f>
        <v>1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35" t="s">
        <v>62</v>
      </c>
      <c r="C41" s="384"/>
      <c r="D41" s="385"/>
      <c r="E41" s="561"/>
      <c r="F41" s="553" t="s">
        <v>17</v>
      </c>
      <c r="G41" s="559"/>
      <c r="H41" s="555"/>
      <c r="I41" s="553" t="s">
        <v>17</v>
      </c>
      <c r="J41" s="559"/>
      <c r="K41" s="555"/>
      <c r="L41" s="553" t="s">
        <v>17</v>
      </c>
      <c r="M41" s="557"/>
      <c r="N41" s="527">
        <f>E41+H41+K41</f>
        <v>0</v>
      </c>
      <c r="O41" s="529" t="s">
        <v>17</v>
      </c>
      <c r="P41" s="531">
        <f>G41+J41+M41</f>
        <v>0</v>
      </c>
      <c r="Q41" s="527">
        <f>SUM(AG41:AI41)</f>
        <v>0</v>
      </c>
      <c r="R41" s="529" t="s">
        <v>17</v>
      </c>
      <c r="S41" s="531">
        <f>SUM(AJ41:AL41)</f>
        <v>0</v>
      </c>
      <c r="T41" s="533">
        <f>IF(Q41&gt;S41,1,0)</f>
        <v>0</v>
      </c>
      <c r="U41" s="525">
        <f>IF(S41&gt;Q41,1,0)</f>
        <v>0</v>
      </c>
      <c r="V41" s="110"/>
      <c r="X41" s="300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36"/>
      <c r="C42" s="386"/>
      <c r="D42" s="387"/>
      <c r="E42" s="562"/>
      <c r="F42" s="554"/>
      <c r="G42" s="560"/>
      <c r="H42" s="556"/>
      <c r="I42" s="554"/>
      <c r="J42" s="560"/>
      <c r="K42" s="556"/>
      <c r="L42" s="554"/>
      <c r="M42" s="558"/>
      <c r="N42" s="528"/>
      <c r="O42" s="530"/>
      <c r="P42" s="532"/>
      <c r="Q42" s="528"/>
      <c r="R42" s="530"/>
      <c r="S42" s="532"/>
      <c r="T42" s="534"/>
      <c r="U42" s="526"/>
      <c r="V42" s="110"/>
    </row>
    <row r="43" spans="2:22" ht="24.75" customHeight="1">
      <c r="B43" s="112"/>
      <c r="C43" s="139" t="s">
        <v>66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3">
        <f>SUM(N39:N42)</f>
        <v>30</v>
      </c>
      <c r="O43" s="147" t="s">
        <v>17</v>
      </c>
      <c r="P43" s="154">
        <f>SUM(P39:P42)</f>
        <v>15</v>
      </c>
      <c r="Q43" s="153">
        <f>SUM(Q39:Q42)</f>
        <v>4</v>
      </c>
      <c r="R43" s="155" t="s">
        <v>17</v>
      </c>
      <c r="S43" s="154">
        <f>SUM(S39:S42)</f>
        <v>1</v>
      </c>
      <c r="T43" s="149">
        <f>SUM(T39:T42)</f>
        <v>2</v>
      </c>
      <c r="U43" s="150">
        <f>SUM(U39:U42)</f>
        <v>0</v>
      </c>
      <c r="V43" s="90"/>
    </row>
    <row r="44" spans="2:22" ht="24.75" customHeight="1">
      <c r="B44" s="112"/>
      <c r="C44" s="157" t="s">
        <v>67</v>
      </c>
      <c r="D44" s="158" t="str">
        <f>IF(T43&gt;U43,D34,IF(U43&gt;T43,D35,IF(U43+T43=0," ","CHYBA ZADÁNÍ")))</f>
        <v>Výškovice  A</v>
      </c>
      <c r="E44" s="139"/>
      <c r="F44" s="139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7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 t="s">
        <v>191</v>
      </c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3">AA6</f>
        <v>0</v>
      </c>
      <c r="AB56" s="1">
        <f t="shared" si="4"/>
        <v>0</v>
      </c>
      <c r="AC56" s="1">
        <f>AC6</f>
        <v>0</v>
      </c>
      <c r="AD56" s="1" t="str">
        <f t="shared" si="4"/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225">
        <v>41822</v>
      </c>
      <c r="E57" s="225"/>
      <c r="F57" s="225"/>
      <c r="G57" s="225"/>
      <c r="H57" s="225"/>
      <c r="I57" s="22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 t="shared" si="4"/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 t="shared" si="4"/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7</v>
      </c>
      <c r="C59" s="70" t="s">
        <v>53</v>
      </c>
      <c r="D59" s="550" t="str">
        <f>IF(B59=1,X56,IF(B59=2,X57,IF(B59=3,X58,IF(B59=4,X59,IF(B59=5,X60,IF(B59=6,X61,IF(B59=7,X62,IF(B59=8,X63," "))))))))</f>
        <v>Stará Bělá  A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 t="shared" si="4"/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3</v>
      </c>
      <c r="C60" s="70" t="s">
        <v>55</v>
      </c>
      <c r="D60" s="550" t="str">
        <f>IF(B60=1,X56,IF(B60=2,X57,IF(B60=3,X58,IF(B60=4,X59,IF(B60=5,X60,IF(B60=6,X61,IF(B60=7,X62,IF(B60=8,X63," "))))))))</f>
        <v>Nová Bělá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 t="shared" si="4"/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 t="shared" si="4"/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 t="str">
        <f t="shared" si="4"/>
        <v>Stará Bělá  A</v>
      </c>
      <c r="AE62" s="1">
        <f t="shared" si="4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 t="str">
        <f t="shared" si="4"/>
        <v>Výškovice  C</v>
      </c>
      <c r="AE63" s="1">
        <f t="shared" si="4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99" t="s">
        <v>88</v>
      </c>
      <c r="D64" s="108" t="s">
        <v>192</v>
      </c>
      <c r="E64" s="100">
        <v>6</v>
      </c>
      <c r="F64" s="101" t="s">
        <v>17</v>
      </c>
      <c r="G64" s="102">
        <v>0</v>
      </c>
      <c r="H64" s="103">
        <v>6</v>
      </c>
      <c r="I64" s="101" t="s">
        <v>17</v>
      </c>
      <c r="J64" s="102">
        <v>2</v>
      </c>
      <c r="K64" s="237"/>
      <c r="L64" s="235" t="s">
        <v>17</v>
      </c>
      <c r="M64" s="240"/>
      <c r="N64" s="146">
        <f>E64+H64+K64</f>
        <v>12</v>
      </c>
      <c r="O64" s="147" t="s">
        <v>17</v>
      </c>
      <c r="P64" s="148">
        <f>G64+J64+M64</f>
        <v>2</v>
      </c>
      <c r="Q64" s="146">
        <f>SUM(AG64:AI64)</f>
        <v>2</v>
      </c>
      <c r="R64" s="147" t="s">
        <v>17</v>
      </c>
      <c r="S64" s="148">
        <f>SUM(AJ64:AL64)</f>
        <v>0</v>
      </c>
      <c r="T64" s="149">
        <f>IF(Q64&gt;S64,1,0)</f>
        <v>1</v>
      </c>
      <c r="U64" s="150">
        <f>IF(S64&gt;Q64,1,0)</f>
        <v>0</v>
      </c>
      <c r="V64" s="90"/>
      <c r="X64" s="106"/>
      <c r="AG64" s="107">
        <f>IF(E64&gt;G64,1,0)</f>
        <v>1</v>
      </c>
      <c r="AH64" s="107">
        <f>IF(H64&gt;J64,1,0)</f>
        <v>1</v>
      </c>
      <c r="AI64" s="107">
        <f>IF(K64+M64&gt;0,IF(K64&gt;M64,1,0),0)</f>
        <v>0</v>
      </c>
      <c r="AJ64" s="107">
        <f>IF(G64&gt;E64,1,0)</f>
        <v>0</v>
      </c>
      <c r="AK64" s="107">
        <f>IF(J64&gt;H64,1,0)</f>
        <v>0</v>
      </c>
      <c r="AL64" s="107">
        <f>IF(K64+M64&gt;0,IF(M64&gt;K64,1,0),0)</f>
        <v>0</v>
      </c>
    </row>
    <row r="65" spans="2:38" ht="24.75" customHeight="1">
      <c r="B65" s="98" t="s">
        <v>61</v>
      </c>
      <c r="C65" s="109" t="s">
        <v>186</v>
      </c>
      <c r="D65" s="99" t="s">
        <v>136</v>
      </c>
      <c r="E65" s="100">
        <v>7</v>
      </c>
      <c r="F65" s="101" t="s">
        <v>17</v>
      </c>
      <c r="G65" s="102">
        <v>5</v>
      </c>
      <c r="H65" s="103">
        <v>6</v>
      </c>
      <c r="I65" s="101" t="s">
        <v>17</v>
      </c>
      <c r="J65" s="102">
        <v>2</v>
      </c>
      <c r="K65" s="237"/>
      <c r="L65" s="235" t="s">
        <v>17</v>
      </c>
      <c r="M65" s="240"/>
      <c r="N65" s="146">
        <f>E65+H65+K65</f>
        <v>13</v>
      </c>
      <c r="O65" s="147" t="s">
        <v>17</v>
      </c>
      <c r="P65" s="148">
        <f>G65+J65+M65</f>
        <v>7</v>
      </c>
      <c r="Q65" s="146">
        <f>SUM(AG65:AI65)</f>
        <v>2</v>
      </c>
      <c r="R65" s="147" t="s">
        <v>17</v>
      </c>
      <c r="S65" s="148">
        <f>SUM(AJ65:AL65)</f>
        <v>0</v>
      </c>
      <c r="T65" s="149">
        <f>IF(Q65&gt;S65,1,0)</f>
        <v>1</v>
      </c>
      <c r="U65" s="150">
        <f>IF(S65&gt;Q65,1,0)</f>
        <v>0</v>
      </c>
      <c r="V65" s="90"/>
      <c r="AG65" s="107">
        <f>IF(E65&gt;G65,1,0)</f>
        <v>1</v>
      </c>
      <c r="AH65" s="107">
        <f>IF(H65&gt;J65,1,0)</f>
        <v>1</v>
      </c>
      <c r="AI65" s="107">
        <f>IF(K65+M65&gt;0,IF(K65&gt;M65,1,0),0)</f>
        <v>0</v>
      </c>
      <c r="AJ65" s="107">
        <f>IF(G65&gt;E65,1,0)</f>
        <v>0</v>
      </c>
      <c r="AK65" s="107">
        <f>IF(J65&gt;H65,1,0)</f>
        <v>0</v>
      </c>
      <c r="AL65" s="107">
        <f>IF(K65+M65&gt;0,IF(M65&gt;K65,1,0),0)</f>
        <v>0</v>
      </c>
    </row>
    <row r="66" spans="2:38" ht="24.75" customHeight="1">
      <c r="B66" s="535" t="s">
        <v>62</v>
      </c>
      <c r="C66" s="109" t="s">
        <v>127</v>
      </c>
      <c r="D66" s="108" t="s">
        <v>136</v>
      </c>
      <c r="E66" s="565">
        <v>6</v>
      </c>
      <c r="F66" s="514" t="s">
        <v>17</v>
      </c>
      <c r="G66" s="563">
        <v>3</v>
      </c>
      <c r="H66" s="512">
        <v>6</v>
      </c>
      <c r="I66" s="514" t="s">
        <v>17</v>
      </c>
      <c r="J66" s="563">
        <v>4</v>
      </c>
      <c r="K66" s="555"/>
      <c r="L66" s="553" t="s">
        <v>17</v>
      </c>
      <c r="M66" s="557"/>
      <c r="N66" s="527">
        <f>E66+H66+K66</f>
        <v>12</v>
      </c>
      <c r="O66" s="529" t="s">
        <v>17</v>
      </c>
      <c r="P66" s="531">
        <f>G66+J66+M66</f>
        <v>7</v>
      </c>
      <c r="Q66" s="527">
        <f>SUM(AG66:AI66)</f>
        <v>2</v>
      </c>
      <c r="R66" s="529" t="s">
        <v>17</v>
      </c>
      <c r="S66" s="531">
        <f>SUM(AJ66:AL66)</f>
        <v>0</v>
      </c>
      <c r="T66" s="533">
        <f>IF(Q66&gt;S66,1,0)</f>
        <v>1</v>
      </c>
      <c r="U66" s="525">
        <f>IF(S66&gt;Q66,1,0)</f>
        <v>0</v>
      </c>
      <c r="V66" s="110"/>
      <c r="AG66" s="107">
        <f>IF(E66&gt;G66,1,0)</f>
        <v>1</v>
      </c>
      <c r="AH66" s="107">
        <f>IF(H66&gt;J66,1,0)</f>
        <v>1</v>
      </c>
      <c r="AI66" s="107">
        <f>IF(K66+M66&gt;0,IF(K66&gt;M66,1,0),0)</f>
        <v>0</v>
      </c>
      <c r="AJ66" s="107">
        <f>IF(G66&gt;E66,1,0)</f>
        <v>0</v>
      </c>
      <c r="AK66" s="107">
        <f>IF(J66&gt;H66,1,0)</f>
        <v>0</v>
      </c>
      <c r="AL66" s="107">
        <f>IF(K66+M66&gt;0,IF(M66&gt;K66,1,0),0)</f>
        <v>0</v>
      </c>
    </row>
    <row r="67" spans="2:22" ht="24.75" customHeight="1">
      <c r="B67" s="536"/>
      <c r="C67" s="407" t="s">
        <v>88</v>
      </c>
      <c r="D67" s="111" t="s">
        <v>192</v>
      </c>
      <c r="E67" s="566"/>
      <c r="F67" s="515"/>
      <c r="G67" s="564"/>
      <c r="H67" s="513"/>
      <c r="I67" s="515"/>
      <c r="J67" s="564"/>
      <c r="K67" s="556"/>
      <c r="L67" s="554"/>
      <c r="M67" s="558"/>
      <c r="N67" s="528"/>
      <c r="O67" s="530"/>
      <c r="P67" s="532"/>
      <c r="Q67" s="528"/>
      <c r="R67" s="530"/>
      <c r="S67" s="532"/>
      <c r="T67" s="534"/>
      <c r="U67" s="526"/>
      <c r="V67" s="110"/>
    </row>
    <row r="68" spans="2:22" ht="24.75" customHeight="1">
      <c r="B68" s="112"/>
      <c r="C68" s="139" t="s">
        <v>66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3">
        <f>SUM(N64:N67)</f>
        <v>37</v>
      </c>
      <c r="O68" s="147" t="s">
        <v>17</v>
      </c>
      <c r="P68" s="154">
        <f>SUM(P64:P67)</f>
        <v>16</v>
      </c>
      <c r="Q68" s="153">
        <f>SUM(Q64:Q67)</f>
        <v>6</v>
      </c>
      <c r="R68" s="155" t="s">
        <v>17</v>
      </c>
      <c r="S68" s="154">
        <f>SUM(S64:S67)</f>
        <v>0</v>
      </c>
      <c r="T68" s="149">
        <f>SUM(T64:T67)</f>
        <v>3</v>
      </c>
      <c r="U68" s="150">
        <f>SUM(U64:U67)</f>
        <v>0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Stará Bělá 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7" ref="AA81:AE88">AA6</f>
        <v>0</v>
      </c>
      <c r="AB81" s="1">
        <f t="shared" si="7"/>
        <v>0</v>
      </c>
      <c r="AC81" s="1">
        <f>AC6</f>
        <v>0</v>
      </c>
      <c r="AD81" s="1" t="str">
        <f t="shared" si="7"/>
        <v>Brušperk</v>
      </c>
      <c r="AE81" s="1">
        <f t="shared" si="7"/>
        <v>0</v>
      </c>
      <c r="AF81" s="1">
        <f aca="true" t="shared" si="8" ref="AF81:AF88">AF6</f>
        <v>0</v>
      </c>
    </row>
    <row r="82" spans="3:32" ht="15" customHeight="1">
      <c r="C82" s="74" t="s">
        <v>50</v>
      </c>
      <c r="D82" s="22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9" ref="X82:X88">IF($N$4=1,AA82,IF($N$4=2,AB82,IF($N$4=3,AC82,IF($N$4=4,AD82,IF($N$4=5,AE82,IF($N$4=6,AF82," "))))))</f>
        <v>Hrabůvka</v>
      </c>
      <c r="AA82" s="1">
        <f t="shared" si="7"/>
        <v>0</v>
      </c>
      <c r="AB82" s="1">
        <f t="shared" si="7"/>
        <v>0</v>
      </c>
      <c r="AC82" s="1">
        <f t="shared" si="7"/>
        <v>0</v>
      </c>
      <c r="AD82" s="1" t="str">
        <f t="shared" si="7"/>
        <v>Hrabůvka</v>
      </c>
      <c r="AE82" s="1">
        <f t="shared" si="7"/>
        <v>0</v>
      </c>
      <c r="AF82" s="1">
        <f t="shared" si="8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9"/>
        <v>Nová Bělá</v>
      </c>
      <c r="AA83" s="1">
        <f t="shared" si="7"/>
        <v>0</v>
      </c>
      <c r="AB83" s="1">
        <f t="shared" si="7"/>
        <v>0</v>
      </c>
      <c r="AC83" s="1">
        <f t="shared" si="7"/>
        <v>0</v>
      </c>
      <c r="AD83" s="1" t="str">
        <f t="shared" si="7"/>
        <v>Nová Bělá</v>
      </c>
      <c r="AE83" s="1">
        <f t="shared" si="7"/>
        <v>0</v>
      </c>
      <c r="AF83" s="1">
        <f t="shared" si="8"/>
        <v>0</v>
      </c>
    </row>
    <row r="84" spans="2:32" ht="18.75">
      <c r="B84" s="87">
        <v>1</v>
      </c>
      <c r="C84" s="70" t="s">
        <v>53</v>
      </c>
      <c r="D84" s="540" t="str">
        <f>IF(B84=1,X81,IF(B84=2,X82,IF(B84=3,X83,IF(B84=4,X84,IF(B84=5,X85,IF(B84=6,X86,IF(B84=7,X87,IF(B84=8,X88," "))))))))</f>
        <v>Brušperk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9"/>
        <v>Výškovice  B</v>
      </c>
      <c r="AA84" s="1">
        <f t="shared" si="7"/>
        <v>0</v>
      </c>
      <c r="AB84" s="1">
        <f t="shared" si="7"/>
        <v>0</v>
      </c>
      <c r="AC84" s="1">
        <f t="shared" si="7"/>
        <v>0</v>
      </c>
      <c r="AD84" s="1" t="str">
        <f t="shared" si="7"/>
        <v>Výškovice  B</v>
      </c>
      <c r="AE84" s="1">
        <f t="shared" si="7"/>
        <v>0</v>
      </c>
      <c r="AF84" s="1">
        <f t="shared" si="8"/>
        <v>0</v>
      </c>
    </row>
    <row r="85" spans="2:32" ht="18.75">
      <c r="B85" s="87">
        <v>2</v>
      </c>
      <c r="C85" s="70" t="s">
        <v>55</v>
      </c>
      <c r="D85" s="540" t="str">
        <f>IF(B85=1,X81,IF(B85=2,X82,IF(B85=3,X83,IF(B85=4,X84,IF(B85=5,X85,IF(B85=6,X86,IF(B85=7,X87,IF(B85=8,X88," "))))))))</f>
        <v>Hrabůvka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9"/>
        <v>Vratimov</v>
      </c>
      <c r="AA85" s="1">
        <f t="shared" si="7"/>
        <v>0</v>
      </c>
      <c r="AB85" s="1">
        <f t="shared" si="7"/>
        <v>0</v>
      </c>
      <c r="AC85" s="1">
        <f t="shared" si="7"/>
        <v>0</v>
      </c>
      <c r="AD85" s="1" t="str">
        <f t="shared" si="7"/>
        <v>Vratimov</v>
      </c>
      <c r="AE85" s="1">
        <f t="shared" si="7"/>
        <v>0</v>
      </c>
      <c r="AF85" s="1">
        <f t="shared" si="8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9"/>
        <v>Výškovice  A</v>
      </c>
      <c r="AA86" s="1">
        <f t="shared" si="7"/>
        <v>0</v>
      </c>
      <c r="AB86" s="1">
        <f t="shared" si="7"/>
        <v>0</v>
      </c>
      <c r="AC86" s="1">
        <f t="shared" si="7"/>
        <v>0</v>
      </c>
      <c r="AD86" s="1" t="str">
        <f t="shared" si="7"/>
        <v>Výškovice  A</v>
      </c>
      <c r="AE86" s="1">
        <f t="shared" si="7"/>
        <v>0</v>
      </c>
      <c r="AF86" s="1">
        <f t="shared" si="8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9"/>
        <v>Stará Bělá  A</v>
      </c>
      <c r="AA87" s="1">
        <f t="shared" si="7"/>
        <v>0</v>
      </c>
      <c r="AB87" s="1">
        <f t="shared" si="7"/>
        <v>0</v>
      </c>
      <c r="AC87" s="1">
        <f t="shared" si="7"/>
        <v>0</v>
      </c>
      <c r="AD87" s="1" t="str">
        <f t="shared" si="7"/>
        <v>Stará Bělá  A</v>
      </c>
      <c r="AE87" s="1">
        <f t="shared" si="7"/>
        <v>0</v>
      </c>
      <c r="AF87" s="1">
        <f t="shared" si="8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9"/>
        <v>Výškovice  C</v>
      </c>
      <c r="AA88" s="1">
        <f t="shared" si="7"/>
        <v>0</v>
      </c>
      <c r="AB88" s="1">
        <f t="shared" si="7"/>
        <v>0</v>
      </c>
      <c r="AC88" s="1">
        <f t="shared" si="7"/>
        <v>0</v>
      </c>
      <c r="AD88" s="1" t="str">
        <f t="shared" si="7"/>
        <v>Výškovice  C</v>
      </c>
      <c r="AE88" s="1">
        <f t="shared" si="7"/>
        <v>0</v>
      </c>
      <c r="AF88" s="1">
        <f t="shared" si="8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233" t="s">
        <v>167</v>
      </c>
      <c r="D89" s="332" t="s">
        <v>170</v>
      </c>
      <c r="E89" s="234">
        <v>6</v>
      </c>
      <c r="F89" s="235" t="s">
        <v>17</v>
      </c>
      <c r="G89" s="236">
        <v>0</v>
      </c>
      <c r="H89" s="237">
        <v>6</v>
      </c>
      <c r="I89" s="235" t="s">
        <v>17</v>
      </c>
      <c r="J89" s="236">
        <v>3</v>
      </c>
      <c r="K89" s="237"/>
      <c r="L89" s="235" t="s">
        <v>17</v>
      </c>
      <c r="M89" s="240"/>
      <c r="N89" s="146">
        <f>E89+H89+K89</f>
        <v>12</v>
      </c>
      <c r="O89" s="147" t="s">
        <v>17</v>
      </c>
      <c r="P89" s="148">
        <f>G89+J89+M89</f>
        <v>3</v>
      </c>
      <c r="Q89" s="146">
        <f>SUM(AG89:AI89)</f>
        <v>2</v>
      </c>
      <c r="R89" s="147" t="s">
        <v>17</v>
      </c>
      <c r="S89" s="148">
        <f>SUM(AJ89:AL89)</f>
        <v>0</v>
      </c>
      <c r="T89" s="149">
        <f>IF(Q89&gt;S89,1,0)</f>
        <v>1</v>
      </c>
      <c r="U89" s="150">
        <f>IF(S89&gt;Q89,1,0)</f>
        <v>0</v>
      </c>
      <c r="V89" s="90"/>
      <c r="X89" s="313" t="s">
        <v>122</v>
      </c>
      <c r="Y89" s="314"/>
      <c r="AG89" s="107">
        <f>IF(E89&gt;G89,1,0)</f>
        <v>1</v>
      </c>
      <c r="AH89" s="107">
        <f>IF(H89&gt;J89,1,0)</f>
        <v>1</v>
      </c>
      <c r="AI89" s="107">
        <f>IF(K89+M89&gt;0,IF(K89&gt;M89,1,0),0)</f>
        <v>0</v>
      </c>
      <c r="AJ89" s="107">
        <f>IF(G89&gt;E89,1,0)</f>
        <v>0</v>
      </c>
      <c r="AK89" s="107">
        <f>IF(J89&gt;H89,1,0)</f>
        <v>0</v>
      </c>
      <c r="AL89" s="107">
        <f>IF(K89+M89&gt;0,IF(M89&gt;K89,1,0),0)</f>
        <v>0</v>
      </c>
    </row>
    <row r="90" spans="2:38" ht="24.75" customHeight="1">
      <c r="B90" s="98" t="s">
        <v>61</v>
      </c>
      <c r="C90" s="238" t="s">
        <v>166</v>
      </c>
      <c r="D90" s="331" t="s">
        <v>135</v>
      </c>
      <c r="E90" s="234">
        <v>2</v>
      </c>
      <c r="F90" s="235" t="s">
        <v>17</v>
      </c>
      <c r="G90" s="236">
        <v>6</v>
      </c>
      <c r="H90" s="237">
        <v>2</v>
      </c>
      <c r="I90" s="235" t="s">
        <v>17</v>
      </c>
      <c r="J90" s="236">
        <v>6</v>
      </c>
      <c r="K90" s="237"/>
      <c r="L90" s="235"/>
      <c r="M90" s="240"/>
      <c r="N90" s="146">
        <f>E90+H90+K90</f>
        <v>4</v>
      </c>
      <c r="O90" s="147" t="s">
        <v>17</v>
      </c>
      <c r="P90" s="148">
        <f>G90+J90+M90</f>
        <v>12</v>
      </c>
      <c r="Q90" s="146">
        <f>SUM(AG90:AI90)</f>
        <v>0</v>
      </c>
      <c r="R90" s="147" t="s">
        <v>17</v>
      </c>
      <c r="S90" s="148">
        <f>SUM(AJ90:AL90)</f>
        <v>2</v>
      </c>
      <c r="T90" s="149">
        <f>IF(Q90&gt;S90,1,0)</f>
        <v>0</v>
      </c>
      <c r="U90" s="150">
        <f>IF(S90&gt;Q90,1,0)</f>
        <v>1</v>
      </c>
      <c r="V90" s="90"/>
      <c r="AG90" s="107">
        <f>IF(E90&gt;G90,1,0)</f>
        <v>0</v>
      </c>
      <c r="AH90" s="107">
        <f>IF(H90&gt;J90,1,0)</f>
        <v>0</v>
      </c>
      <c r="AI90" s="107">
        <f>IF(K90+M90&gt;0,IF(K90&gt;M90,1,0),0)</f>
        <v>0</v>
      </c>
      <c r="AJ90" s="107">
        <f>IF(G90&gt;E90,1,0)</f>
        <v>1</v>
      </c>
      <c r="AK90" s="107">
        <f>IF(J90&gt;H90,1,0)</f>
        <v>1</v>
      </c>
      <c r="AL90" s="107">
        <f>IF(K90+M90&gt;0,IF(M90&gt;K90,1,0),0)</f>
        <v>0</v>
      </c>
    </row>
    <row r="91" spans="2:38" ht="24.75" customHeight="1">
      <c r="B91" s="535" t="s">
        <v>62</v>
      </c>
      <c r="C91" s="383" t="s">
        <v>167</v>
      </c>
      <c r="D91" s="385" t="s">
        <v>170</v>
      </c>
      <c r="E91" s="561">
        <v>6</v>
      </c>
      <c r="F91" s="553" t="s">
        <v>17</v>
      </c>
      <c r="G91" s="559">
        <v>3</v>
      </c>
      <c r="H91" s="555">
        <v>6</v>
      </c>
      <c r="I91" s="553" t="s">
        <v>17</v>
      </c>
      <c r="J91" s="559">
        <v>2</v>
      </c>
      <c r="K91" s="555"/>
      <c r="L91" s="553" t="s">
        <v>17</v>
      </c>
      <c r="M91" s="557"/>
      <c r="N91" s="527">
        <f>E91+H91+K91</f>
        <v>12</v>
      </c>
      <c r="O91" s="529" t="s">
        <v>17</v>
      </c>
      <c r="P91" s="531">
        <f>G91+J91+M91</f>
        <v>5</v>
      </c>
      <c r="Q91" s="527">
        <f>SUM(AG91:AI91)</f>
        <v>2</v>
      </c>
      <c r="R91" s="529" t="s">
        <v>17</v>
      </c>
      <c r="S91" s="531">
        <f>SUM(AJ91:AL91)</f>
        <v>0</v>
      </c>
      <c r="T91" s="533">
        <f>IF(Q91&gt;S91,1,0)</f>
        <v>1</v>
      </c>
      <c r="U91" s="525">
        <f>IF(S91&gt;Q91,1,0)</f>
        <v>0</v>
      </c>
      <c r="V91" s="110"/>
      <c r="AG91" s="107">
        <f>IF(E91&gt;G91,1,0)</f>
        <v>1</v>
      </c>
      <c r="AH91" s="107">
        <f>IF(H91&gt;J91,1,0)</f>
        <v>1</v>
      </c>
      <c r="AI91" s="107">
        <f>IF(K91+M91&gt;0,IF(K91&gt;M91,1,0),0)</f>
        <v>0</v>
      </c>
      <c r="AJ91" s="107">
        <f>IF(G91&gt;E91,1,0)</f>
        <v>0</v>
      </c>
      <c r="AK91" s="107">
        <f>IF(J91&gt;H91,1,0)</f>
        <v>0</v>
      </c>
      <c r="AL91" s="107">
        <f>IF(K91+M91&gt;0,IF(M91&gt;K91,1,0),0)</f>
        <v>0</v>
      </c>
    </row>
    <row r="92" spans="2:25" ht="24.75" customHeight="1">
      <c r="B92" s="536"/>
      <c r="C92" s="378" t="s">
        <v>166</v>
      </c>
      <c r="D92" s="387" t="s">
        <v>135</v>
      </c>
      <c r="E92" s="562"/>
      <c r="F92" s="554"/>
      <c r="G92" s="560"/>
      <c r="H92" s="556"/>
      <c r="I92" s="554"/>
      <c r="J92" s="560"/>
      <c r="K92" s="556"/>
      <c r="L92" s="554"/>
      <c r="M92" s="558"/>
      <c r="N92" s="528"/>
      <c r="O92" s="530"/>
      <c r="P92" s="532"/>
      <c r="Q92" s="528"/>
      <c r="R92" s="530"/>
      <c r="S92" s="532"/>
      <c r="T92" s="534"/>
      <c r="U92" s="526"/>
      <c r="V92" s="110"/>
      <c r="X92" s="313" t="s">
        <v>122</v>
      </c>
      <c r="Y92" s="314"/>
    </row>
    <row r="93" spans="2:22" ht="24.75" customHeight="1">
      <c r="B93" s="112"/>
      <c r="C93" s="139" t="s">
        <v>66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3">
        <f>SUM(N89:N92)</f>
        <v>28</v>
      </c>
      <c r="O93" s="147" t="s">
        <v>17</v>
      </c>
      <c r="P93" s="154">
        <f>SUM(P89:P92)</f>
        <v>20</v>
      </c>
      <c r="Q93" s="153">
        <f>SUM(Q89:Q92)</f>
        <v>4</v>
      </c>
      <c r="R93" s="155" t="s">
        <v>17</v>
      </c>
      <c r="S93" s="154">
        <f>SUM(S89:S92)</f>
        <v>2</v>
      </c>
      <c r="T93" s="149">
        <f>SUM(T89:T92)</f>
        <v>2</v>
      </c>
      <c r="U93" s="150">
        <f>SUM(U89:U92)</f>
        <v>1</v>
      </c>
      <c r="V93" s="90"/>
    </row>
    <row r="94" spans="2:22" ht="24.75" customHeight="1">
      <c r="B94" s="112"/>
      <c r="C94" s="157" t="s">
        <v>67</v>
      </c>
      <c r="D94" s="158" t="str">
        <f>IF(T93&gt;U93,D84,IF(U93&gt;T93,D85,IF(U93+T93=0," ","CHYBA ZADÁNÍ")))</f>
        <v>Brušperk</v>
      </c>
      <c r="E94" s="139"/>
      <c r="F94" s="139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7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M91:M92"/>
    <mergeCell ref="H91:H92"/>
    <mergeCell ref="L91:L92"/>
    <mergeCell ref="I91:I92"/>
    <mergeCell ref="K91:K92"/>
    <mergeCell ref="B91:B92"/>
    <mergeCell ref="E91:E92"/>
    <mergeCell ref="F91:F92"/>
    <mergeCell ref="G91:G92"/>
    <mergeCell ref="P84:U84"/>
    <mergeCell ref="J91:J92"/>
    <mergeCell ref="Q88:S88"/>
    <mergeCell ref="T91:T92"/>
    <mergeCell ref="N91:N92"/>
    <mergeCell ref="P86:U86"/>
    <mergeCell ref="H88:J88"/>
    <mergeCell ref="K88:M88"/>
    <mergeCell ref="U91:U92"/>
    <mergeCell ref="Q91:Q92"/>
    <mergeCell ref="R91:R92"/>
    <mergeCell ref="D85:I85"/>
    <mergeCell ref="P85:U85"/>
    <mergeCell ref="E87:M87"/>
    <mergeCell ref="N87:U87"/>
    <mergeCell ref="O91:O92"/>
    <mergeCell ref="N88:P88"/>
    <mergeCell ref="E88:G88"/>
    <mergeCell ref="S91:S92"/>
    <mergeCell ref="P91:P92"/>
    <mergeCell ref="D84:I84"/>
    <mergeCell ref="N66:N67"/>
    <mergeCell ref="O66:O67"/>
    <mergeCell ref="E66:E67"/>
    <mergeCell ref="P79:U79"/>
    <mergeCell ref="K66:K67"/>
    <mergeCell ref="L66:L67"/>
    <mergeCell ref="M66:M67"/>
    <mergeCell ref="P83:U83"/>
    <mergeCell ref="E63:G63"/>
    <mergeCell ref="H63:J63"/>
    <mergeCell ref="K63:M63"/>
    <mergeCell ref="I66:I67"/>
    <mergeCell ref="J66:J67"/>
    <mergeCell ref="P66:P67"/>
    <mergeCell ref="P82:U82"/>
    <mergeCell ref="P78:Q78"/>
    <mergeCell ref="T78:U78"/>
    <mergeCell ref="B66:B67"/>
    <mergeCell ref="P81:U81"/>
    <mergeCell ref="U66:U67"/>
    <mergeCell ref="Q66:Q67"/>
    <mergeCell ref="R66:R67"/>
    <mergeCell ref="S66:S67"/>
    <mergeCell ref="T66:T67"/>
    <mergeCell ref="F66:F67"/>
    <mergeCell ref="G66:G67"/>
    <mergeCell ref="H66:H67"/>
    <mergeCell ref="Q63:S63"/>
    <mergeCell ref="P61:U61"/>
    <mergeCell ref="P58:U58"/>
    <mergeCell ref="N63:P63"/>
    <mergeCell ref="E62:M62"/>
    <mergeCell ref="O41:O42"/>
    <mergeCell ref="P41:P42"/>
    <mergeCell ref="Q41:Q42"/>
    <mergeCell ref="D59:I59"/>
    <mergeCell ref="P59:U59"/>
    <mergeCell ref="D60:I60"/>
    <mergeCell ref="P60:U60"/>
    <mergeCell ref="N62:U62"/>
    <mergeCell ref="S41:S42"/>
    <mergeCell ref="P56:U56"/>
    <mergeCell ref="P57:U57"/>
    <mergeCell ref="H41:H42"/>
    <mergeCell ref="I41:I42"/>
    <mergeCell ref="J41:J42"/>
    <mergeCell ref="K41:K42"/>
    <mergeCell ref="L41:L42"/>
    <mergeCell ref="P54:U54"/>
    <mergeCell ref="T41:T42"/>
    <mergeCell ref="B41:B42"/>
    <mergeCell ref="E41:E42"/>
    <mergeCell ref="F41:F42"/>
    <mergeCell ref="G41:G42"/>
    <mergeCell ref="O16:O17"/>
    <mergeCell ref="P11:U11"/>
    <mergeCell ref="K16:K17"/>
    <mergeCell ref="T53:U53"/>
    <mergeCell ref="P53:Q53"/>
    <mergeCell ref="R41:R42"/>
    <mergeCell ref="M41:M42"/>
    <mergeCell ref="U41:U42"/>
    <mergeCell ref="N41:N42"/>
    <mergeCell ref="E37:M37"/>
    <mergeCell ref="N37:U37"/>
    <mergeCell ref="D35:I35"/>
    <mergeCell ref="P33:U33"/>
    <mergeCell ref="P34:U34"/>
    <mergeCell ref="D34:I34"/>
    <mergeCell ref="P36:U36"/>
    <mergeCell ref="T3:U3"/>
    <mergeCell ref="P3:Q3"/>
    <mergeCell ref="P4:U4"/>
    <mergeCell ref="T16:T17"/>
    <mergeCell ref="U16:U17"/>
    <mergeCell ref="N13:P13"/>
    <mergeCell ref="P6:U6"/>
    <mergeCell ref="P10:U10"/>
    <mergeCell ref="P9:U9"/>
    <mergeCell ref="P8:U8"/>
    <mergeCell ref="B16:B17"/>
    <mergeCell ref="M16:M17"/>
    <mergeCell ref="D9:I9"/>
    <mergeCell ref="K13:M13"/>
    <mergeCell ref="G16:G17"/>
    <mergeCell ref="J16:J17"/>
    <mergeCell ref="D10:I10"/>
    <mergeCell ref="F16:F17"/>
    <mergeCell ref="E16:E17"/>
    <mergeCell ref="E13:G13"/>
    <mergeCell ref="P7:U7"/>
    <mergeCell ref="P16:P17"/>
    <mergeCell ref="L16:L17"/>
    <mergeCell ref="E12:M12"/>
    <mergeCell ref="N12:U12"/>
    <mergeCell ref="R16:R17"/>
    <mergeCell ref="Q13:S13"/>
    <mergeCell ref="H13:J13"/>
    <mergeCell ref="H16:H17"/>
    <mergeCell ref="I16:I17"/>
    <mergeCell ref="P31:U31"/>
    <mergeCell ref="P32:U32"/>
    <mergeCell ref="S16:S17"/>
    <mergeCell ref="N38:P38"/>
    <mergeCell ref="N16:N17"/>
    <mergeCell ref="P29:U29"/>
    <mergeCell ref="P28:Q28"/>
    <mergeCell ref="T28:U28"/>
    <mergeCell ref="Q16:Q17"/>
    <mergeCell ref="P35:U35"/>
    <mergeCell ref="E38:G38"/>
    <mergeCell ref="H38:J38"/>
    <mergeCell ref="K38:M38"/>
    <mergeCell ref="Q38:S38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X17" sqref="X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14.25" customHeight="1">
      <c r="C6" s="74" t="s">
        <v>48</v>
      </c>
      <c r="D6" s="123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372"/>
      <c r="E7" s="372"/>
      <c r="F7" s="372"/>
      <c r="G7" s="372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3"/>
      <c r="E8" s="373"/>
      <c r="F8" s="373"/>
      <c r="G8" s="373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2</v>
      </c>
      <c r="C9" s="70" t="s">
        <v>53</v>
      </c>
      <c r="D9" s="550" t="str">
        <f>IF(B9=1,X6,IF(B9=2,X7,IF(B9=3,X8,IF(B9=4,X9,IF(B9=5,X10,IF(B9=6,X11,IF(B9=7,X12,IF(B9=8,X13," "))))))))</f>
        <v>Hrabůvka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8</v>
      </c>
      <c r="C10" s="70" t="s">
        <v>55</v>
      </c>
      <c r="D10" s="550" t="str">
        <f>IF(B10=1,X6,IF(B10=2,X7,IF(B10=3,X8,IF(B10=4,X9,IF(B10=5,X10,IF(B10=6,X11,IF(B10=7,X12,IF(B10=8,X13," "))))))))</f>
        <v>Výškovice  C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99" t="s">
        <v>134</v>
      </c>
      <c r="D14" s="108" t="s">
        <v>189</v>
      </c>
      <c r="E14" s="100">
        <v>4</v>
      </c>
      <c r="F14" s="101" t="s">
        <v>17</v>
      </c>
      <c r="G14" s="102">
        <v>6</v>
      </c>
      <c r="H14" s="103">
        <v>4</v>
      </c>
      <c r="I14" s="101" t="s">
        <v>17</v>
      </c>
      <c r="J14" s="102">
        <v>6</v>
      </c>
      <c r="K14" s="132"/>
      <c r="L14" s="130" t="s">
        <v>17</v>
      </c>
      <c r="M14" s="133"/>
      <c r="N14" s="134">
        <f>E14+H14+K14</f>
        <v>8</v>
      </c>
      <c r="O14" s="135" t="s">
        <v>17</v>
      </c>
      <c r="P14" s="136">
        <f>G14+J14+M14</f>
        <v>12</v>
      </c>
      <c r="Q14" s="134">
        <f>SUM(AG14:AI14)</f>
        <v>0</v>
      </c>
      <c r="R14" s="135" t="s">
        <v>17</v>
      </c>
      <c r="S14" s="136">
        <f>SUM(AJ14:AL14)</f>
        <v>2</v>
      </c>
      <c r="T14" s="104">
        <f>IF(Q14&gt;S14,1,0)</f>
        <v>0</v>
      </c>
      <c r="U14" s="105">
        <f>IF(S14&gt;Q14,1,0)</f>
        <v>1</v>
      </c>
      <c r="V14" s="90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1</v>
      </c>
      <c r="AL14" s="107">
        <f>IF(K14+M14&gt;0,IF(M14&gt;K14,1,0),0)</f>
        <v>0</v>
      </c>
    </row>
    <row r="15" spans="2:38" ht="24" customHeight="1">
      <c r="B15" s="98" t="s">
        <v>61</v>
      </c>
      <c r="C15" s="109" t="s">
        <v>135</v>
      </c>
      <c r="D15" s="99" t="s">
        <v>147</v>
      </c>
      <c r="E15" s="100">
        <v>6</v>
      </c>
      <c r="F15" s="101" t="s">
        <v>17</v>
      </c>
      <c r="G15" s="102">
        <v>1</v>
      </c>
      <c r="H15" s="103">
        <v>6</v>
      </c>
      <c r="I15" s="101" t="s">
        <v>17</v>
      </c>
      <c r="J15" s="102">
        <v>3</v>
      </c>
      <c r="K15" s="132"/>
      <c r="L15" s="130" t="s">
        <v>17</v>
      </c>
      <c r="M15" s="133"/>
      <c r="N15" s="134">
        <f>E15+H15+K15</f>
        <v>12</v>
      </c>
      <c r="O15" s="135" t="s">
        <v>17</v>
      </c>
      <c r="P15" s="136">
        <f>G15+J15+M15</f>
        <v>4</v>
      </c>
      <c r="Q15" s="134">
        <f>SUM(AG15:AI15)</f>
        <v>2</v>
      </c>
      <c r="R15" s="135" t="s">
        <v>17</v>
      </c>
      <c r="S15" s="136">
        <f>SUM(AJ15:AL15)</f>
        <v>0</v>
      </c>
      <c r="T15" s="104">
        <f>IF(Q15&gt;S15,1,0)</f>
        <v>1</v>
      </c>
      <c r="U15" s="105">
        <f>IF(S15&gt;Q15,1,0)</f>
        <v>0</v>
      </c>
      <c r="V15" s="90"/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35" t="s">
        <v>62</v>
      </c>
      <c r="C16" s="109" t="s">
        <v>134</v>
      </c>
      <c r="D16" s="108" t="s">
        <v>147</v>
      </c>
      <c r="E16" s="565">
        <v>1</v>
      </c>
      <c r="F16" s="514" t="s">
        <v>17</v>
      </c>
      <c r="G16" s="563">
        <v>6</v>
      </c>
      <c r="H16" s="512">
        <v>6</v>
      </c>
      <c r="I16" s="514" t="s">
        <v>17</v>
      </c>
      <c r="J16" s="563">
        <v>3</v>
      </c>
      <c r="K16" s="580">
        <v>6</v>
      </c>
      <c r="L16" s="582" t="s">
        <v>17</v>
      </c>
      <c r="M16" s="577">
        <v>2</v>
      </c>
      <c r="N16" s="569">
        <f>E16+H16+K16</f>
        <v>13</v>
      </c>
      <c r="O16" s="571" t="s">
        <v>17</v>
      </c>
      <c r="P16" s="573">
        <f>G16+J16+M16</f>
        <v>11</v>
      </c>
      <c r="Q16" s="569">
        <f>SUM(AG16:AI16)</f>
        <v>2</v>
      </c>
      <c r="R16" s="571" t="s">
        <v>17</v>
      </c>
      <c r="S16" s="573">
        <f>SUM(AJ16:AL16)</f>
        <v>1</v>
      </c>
      <c r="T16" s="575">
        <f>IF(Q16&gt;S16,1,0)</f>
        <v>1</v>
      </c>
      <c r="U16" s="567">
        <f>IF(S16&gt;Q16,1,0)</f>
        <v>0</v>
      </c>
      <c r="V16" s="110"/>
      <c r="AG16" s="107">
        <f>IF(E16&gt;G16,1,0)</f>
        <v>0</v>
      </c>
      <c r="AH16" s="107">
        <f>IF(H16&gt;J16,1,0)</f>
        <v>1</v>
      </c>
      <c r="AI16" s="107">
        <f>IF(K16+M16&gt;0,IF(K16&gt;M16,1,0),0)</f>
        <v>1</v>
      </c>
      <c r="AJ16" s="107">
        <f>IF(G16&gt;E16,1,0)</f>
        <v>1</v>
      </c>
      <c r="AK16" s="107">
        <f>IF(J16&gt;H16,1,0)</f>
        <v>0</v>
      </c>
      <c r="AL16" s="107">
        <f>IF(K16+M16&gt;0,IF(M16&gt;K16,1,0),0)</f>
        <v>0</v>
      </c>
    </row>
    <row r="17" spans="2:24" ht="21" customHeight="1">
      <c r="B17" s="536"/>
      <c r="C17" s="381" t="s">
        <v>188</v>
      </c>
      <c r="D17" s="379" t="s">
        <v>190</v>
      </c>
      <c r="E17" s="566"/>
      <c r="F17" s="515"/>
      <c r="G17" s="579"/>
      <c r="H17" s="513"/>
      <c r="I17" s="515"/>
      <c r="J17" s="579"/>
      <c r="K17" s="581"/>
      <c r="L17" s="583"/>
      <c r="M17" s="578"/>
      <c r="N17" s="570"/>
      <c r="O17" s="572"/>
      <c r="P17" s="574"/>
      <c r="Q17" s="570"/>
      <c r="R17" s="572"/>
      <c r="S17" s="574"/>
      <c r="T17" s="576"/>
      <c r="U17" s="568"/>
      <c r="V17" s="110"/>
      <c r="X17" s="300"/>
    </row>
    <row r="18" spans="2:22" ht="23.25" customHeight="1">
      <c r="B18" s="112"/>
      <c r="C18" s="139" t="s">
        <v>66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>SUM(N14:N17)</f>
        <v>33</v>
      </c>
      <c r="O18" s="135" t="s">
        <v>17</v>
      </c>
      <c r="P18" s="142">
        <f>SUM(P14:P17)</f>
        <v>27</v>
      </c>
      <c r="Q18" s="141">
        <f>SUM(Q14:Q17)</f>
        <v>4</v>
      </c>
      <c r="R18" s="143" t="s">
        <v>17</v>
      </c>
      <c r="S18" s="142">
        <f>SUM(S14:S17)</f>
        <v>3</v>
      </c>
      <c r="T18" s="104">
        <f>SUM(T14:T17)</f>
        <v>2</v>
      </c>
      <c r="U18" s="105">
        <f>SUM(U14:U17)</f>
        <v>1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Hrabůvka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" customHeight="1">
      <c r="C31" s="74" t="s">
        <v>48</v>
      </c>
      <c r="D31" s="225"/>
      <c r="E31" s="86"/>
      <c r="F31" s="86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/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3</v>
      </c>
      <c r="C34" s="70" t="s">
        <v>53</v>
      </c>
      <c r="D34" s="540" t="str">
        <f>IF(B34=1,X31,IF(B34=2,X32,IF(B34=3,X33,IF(B34=4,X34,IF(B34=5,X35,IF(B34=6,X36,IF(B34=7,X37,IF(B34=8,X38," "))))))))</f>
        <v>Nová Bělá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1</v>
      </c>
      <c r="C35" s="70" t="s">
        <v>55</v>
      </c>
      <c r="D35" s="540" t="str">
        <f>IF(B35=1,X31,IF(B35=2,X32,IF(B35=3,X33,IF(B35=4,X34,IF(B35=5,X35,IF(B35=6,X36,IF(B35=7,X37,IF(B35=8,X38," "))))))))</f>
        <v>Brušperk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99" t="s">
        <v>173</v>
      </c>
      <c r="D39" s="108" t="s">
        <v>153</v>
      </c>
      <c r="E39" s="100">
        <v>6</v>
      </c>
      <c r="F39" s="101" t="s">
        <v>17</v>
      </c>
      <c r="G39" s="102">
        <v>4</v>
      </c>
      <c r="H39" s="103">
        <v>7</v>
      </c>
      <c r="I39" s="101" t="s">
        <v>17</v>
      </c>
      <c r="J39" s="102">
        <v>5</v>
      </c>
      <c r="K39" s="132"/>
      <c r="L39" s="130"/>
      <c r="M39" s="133"/>
      <c r="N39" s="134">
        <f>E39+H39+K39</f>
        <v>13</v>
      </c>
      <c r="O39" s="135" t="s">
        <v>17</v>
      </c>
      <c r="P39" s="136">
        <f>G39+J39+M39</f>
        <v>9</v>
      </c>
      <c r="Q39" s="134">
        <f>SUM(AG39:AI39)</f>
        <v>2</v>
      </c>
      <c r="R39" s="135" t="s">
        <v>17</v>
      </c>
      <c r="S39" s="136">
        <f>SUM(AJ39:AL39)</f>
        <v>0</v>
      </c>
      <c r="T39" s="104">
        <f>IF(Q39&gt;S39,1,0)</f>
        <v>1</v>
      </c>
      <c r="U39" s="105">
        <f>IF(S39&gt;Q39,1,0)</f>
        <v>0</v>
      </c>
      <c r="V39" s="90"/>
      <c r="X39" s="106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98" t="s">
        <v>61</v>
      </c>
      <c r="C40" s="109" t="s">
        <v>138</v>
      </c>
      <c r="D40" s="99" t="s">
        <v>167</v>
      </c>
      <c r="E40" s="100">
        <v>0</v>
      </c>
      <c r="F40" s="101" t="s">
        <v>17</v>
      </c>
      <c r="G40" s="102">
        <v>6</v>
      </c>
      <c r="H40" s="103">
        <v>1</v>
      </c>
      <c r="I40" s="101" t="s">
        <v>17</v>
      </c>
      <c r="J40" s="102">
        <v>6</v>
      </c>
      <c r="K40" s="132"/>
      <c r="L40" s="130"/>
      <c r="M40" s="133"/>
      <c r="N40" s="134">
        <f>E40+H40+K40</f>
        <v>1</v>
      </c>
      <c r="O40" s="135" t="s">
        <v>17</v>
      </c>
      <c r="P40" s="136">
        <f>G40+J40+M40</f>
        <v>12</v>
      </c>
      <c r="Q40" s="134">
        <f>SUM(AG40:AI40)</f>
        <v>0</v>
      </c>
      <c r="R40" s="135" t="s">
        <v>17</v>
      </c>
      <c r="S40" s="136">
        <f>SUM(AJ40:AL40)</f>
        <v>2</v>
      </c>
      <c r="T40" s="104">
        <f>IF(Q40&gt;S40,1,0)</f>
        <v>0</v>
      </c>
      <c r="U40" s="105">
        <f>IF(S40&gt;Q40,1,0)</f>
        <v>1</v>
      </c>
      <c r="V40" s="90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1</v>
      </c>
      <c r="AL40" s="107">
        <f>IF(K40+M40&gt;0,IF(M40&gt;K40,1,0),0)</f>
        <v>0</v>
      </c>
    </row>
    <row r="41" spans="2:38" ht="24.75" customHeight="1">
      <c r="B41" s="535" t="s">
        <v>62</v>
      </c>
      <c r="C41" s="109" t="s">
        <v>173</v>
      </c>
      <c r="D41" s="108" t="s">
        <v>153</v>
      </c>
      <c r="E41" s="565">
        <v>1</v>
      </c>
      <c r="F41" s="514" t="s">
        <v>17</v>
      </c>
      <c r="G41" s="563">
        <v>6</v>
      </c>
      <c r="H41" s="512">
        <v>1</v>
      </c>
      <c r="I41" s="514" t="s">
        <v>17</v>
      </c>
      <c r="J41" s="563">
        <v>6</v>
      </c>
      <c r="K41" s="580"/>
      <c r="L41" s="582" t="s">
        <v>17</v>
      </c>
      <c r="M41" s="577"/>
      <c r="N41" s="569">
        <f>E41+H41+K41</f>
        <v>2</v>
      </c>
      <c r="O41" s="571" t="s">
        <v>17</v>
      </c>
      <c r="P41" s="573">
        <f>G41+J41+M41</f>
        <v>12</v>
      </c>
      <c r="Q41" s="569">
        <f>SUM(AG41:AI41)</f>
        <v>0</v>
      </c>
      <c r="R41" s="571" t="s">
        <v>17</v>
      </c>
      <c r="S41" s="573">
        <f>SUM(AJ41:AL41)</f>
        <v>2</v>
      </c>
      <c r="T41" s="575">
        <f>IF(Q41&gt;S41,1,0)</f>
        <v>0</v>
      </c>
      <c r="U41" s="567">
        <f>IF(S41&gt;Q41,1,0)</f>
        <v>1</v>
      </c>
      <c r="V41" s="110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1</v>
      </c>
      <c r="AK41" s="107">
        <f>IF(J41&gt;H41,1,0)</f>
        <v>1</v>
      </c>
      <c r="AL41" s="107">
        <f>IF(K41+M41&gt;0,IF(M41&gt;K41,1,0),0)</f>
        <v>0</v>
      </c>
    </row>
    <row r="42" spans="2:22" ht="24.75" customHeight="1">
      <c r="B42" s="536"/>
      <c r="C42" s="381" t="s">
        <v>138</v>
      </c>
      <c r="D42" s="379" t="s">
        <v>167</v>
      </c>
      <c r="E42" s="566"/>
      <c r="F42" s="515"/>
      <c r="G42" s="579"/>
      <c r="H42" s="513"/>
      <c r="I42" s="515"/>
      <c r="J42" s="579"/>
      <c r="K42" s="581"/>
      <c r="L42" s="583"/>
      <c r="M42" s="578"/>
      <c r="N42" s="570"/>
      <c r="O42" s="572"/>
      <c r="P42" s="574"/>
      <c r="Q42" s="570"/>
      <c r="R42" s="572"/>
      <c r="S42" s="574"/>
      <c r="T42" s="576"/>
      <c r="U42" s="568"/>
      <c r="V42" s="110"/>
    </row>
    <row r="43" spans="2:22" ht="24.75" customHeight="1">
      <c r="B43" s="112"/>
      <c r="C43" s="139" t="s">
        <v>66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>
        <f>SUM(N39:N42)</f>
        <v>16</v>
      </c>
      <c r="O43" s="135" t="s">
        <v>17</v>
      </c>
      <c r="P43" s="142">
        <f>SUM(P39:P42)</f>
        <v>33</v>
      </c>
      <c r="Q43" s="141">
        <f>SUM(Q39:Q42)</f>
        <v>2</v>
      </c>
      <c r="R43" s="143" t="s">
        <v>17</v>
      </c>
      <c r="S43" s="142">
        <f>SUM(S39:S42)</f>
        <v>4</v>
      </c>
      <c r="T43" s="104">
        <f>SUM(T39:T42)</f>
        <v>1</v>
      </c>
      <c r="U43" s="105">
        <f>SUM(U39:U42)</f>
        <v>2</v>
      </c>
      <c r="V43" s="90"/>
    </row>
    <row r="44" spans="2:22" ht="24.75" customHeight="1">
      <c r="B44" s="112"/>
      <c r="C44" s="159" t="s">
        <v>67</v>
      </c>
      <c r="D44" s="158" t="str">
        <f>IF(T43&gt;U43,D34,IF(U43&gt;T43,D35,IF(U43+T43=0," ","CHYBA ZADÁNÍ")))</f>
        <v>Brušperk</v>
      </c>
      <c r="E44" s="139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9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 t="s">
        <v>160</v>
      </c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3">AA6</f>
        <v>0</v>
      </c>
      <c r="AB56" s="1">
        <f t="shared" si="4"/>
        <v>0</v>
      </c>
      <c r="AC56" s="1">
        <f>AC6</f>
        <v>0</v>
      </c>
      <c r="AD56" s="1" t="str">
        <f t="shared" si="4"/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225" t="s">
        <v>172</v>
      </c>
      <c r="E57" s="225"/>
      <c r="F57" s="225"/>
      <c r="G57" s="225"/>
      <c r="H57" s="225"/>
      <c r="I57" s="22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 t="shared" si="4"/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 t="shared" si="4"/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4</v>
      </c>
      <c r="C59" s="70" t="s">
        <v>53</v>
      </c>
      <c r="D59" s="550" t="str">
        <f>IF(B59=1,X56,IF(B59=2,X57,IF(B59=3,X58,IF(B59=4,X59,IF(B59=5,X60,IF(B59=6,X61,IF(B59=7,X62,IF(B59=8,X63," "))))))))</f>
        <v>Výškovice  B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 t="shared" si="4"/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7</v>
      </c>
      <c r="C60" s="70" t="s">
        <v>55</v>
      </c>
      <c r="D60" s="550" t="str">
        <f>IF(B60=1,X56,IF(B60=2,X57,IF(B60=3,X58,IF(B60=4,X59,IF(B60=5,X60,IF(B60=6,X61,IF(B60=7,X62,IF(B60=8,X63," "))))))))</f>
        <v>Stará Bělá  A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 t="shared" si="4"/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 t="shared" si="4"/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 t="str">
        <f t="shared" si="4"/>
        <v>Stará Bělá  A</v>
      </c>
      <c r="AE62" s="1">
        <f t="shared" si="4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 t="str">
        <f t="shared" si="4"/>
        <v>Výškovice  C</v>
      </c>
      <c r="AE63" s="1">
        <f t="shared" si="4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99" t="s">
        <v>143</v>
      </c>
      <c r="D64" s="108" t="s">
        <v>88</v>
      </c>
      <c r="E64" s="100">
        <v>2</v>
      </c>
      <c r="F64" s="101" t="s">
        <v>17</v>
      </c>
      <c r="G64" s="102">
        <v>6</v>
      </c>
      <c r="H64" s="103">
        <v>6</v>
      </c>
      <c r="I64" s="101" t="s">
        <v>17</v>
      </c>
      <c r="J64" s="102">
        <v>4</v>
      </c>
      <c r="K64" s="132">
        <v>2</v>
      </c>
      <c r="L64" s="130" t="s">
        <v>17</v>
      </c>
      <c r="M64" s="133">
        <v>6</v>
      </c>
      <c r="N64" s="134">
        <f>E64+H64+K64</f>
        <v>10</v>
      </c>
      <c r="O64" s="135" t="s">
        <v>17</v>
      </c>
      <c r="P64" s="136">
        <f>G64+J64+M64</f>
        <v>16</v>
      </c>
      <c r="Q64" s="134">
        <f>SUM(AG64:AI64)</f>
        <v>1</v>
      </c>
      <c r="R64" s="135" t="s">
        <v>17</v>
      </c>
      <c r="S64" s="136">
        <f>SUM(AJ64:AL64)</f>
        <v>2</v>
      </c>
      <c r="T64" s="104">
        <f>IF(Q64&gt;S64,1,0)</f>
        <v>0</v>
      </c>
      <c r="U64" s="105">
        <f>IF(S64&gt;Q64,1,0)</f>
        <v>1</v>
      </c>
      <c r="V64" s="90"/>
      <c r="X64" s="106"/>
      <c r="AG64" s="107">
        <f>IF(E64&gt;G64,1,0)</f>
        <v>0</v>
      </c>
      <c r="AH64" s="107">
        <f>IF(H64&gt;J64,1,0)</f>
        <v>1</v>
      </c>
      <c r="AI64" s="107">
        <f>IF(K64+M64&gt;0,IF(K64&gt;M64,1,0),0)</f>
        <v>0</v>
      </c>
      <c r="AJ64" s="107">
        <f>IF(G64&gt;E64,1,0)</f>
        <v>1</v>
      </c>
      <c r="AK64" s="107">
        <f>IF(J64&gt;H64,1,0)</f>
        <v>0</v>
      </c>
      <c r="AL64" s="107">
        <f>IF(K64+M64&gt;0,IF(M64&gt;K64,1,0),0)</f>
        <v>1</v>
      </c>
    </row>
    <row r="65" spans="2:38" ht="24.75" customHeight="1">
      <c r="B65" s="98" t="s">
        <v>61</v>
      </c>
      <c r="C65" s="109" t="s">
        <v>145</v>
      </c>
      <c r="D65" s="99" t="s">
        <v>126</v>
      </c>
      <c r="E65" s="100">
        <v>6</v>
      </c>
      <c r="F65" s="101" t="s">
        <v>17</v>
      </c>
      <c r="G65" s="102">
        <v>7</v>
      </c>
      <c r="H65" s="103">
        <v>1</v>
      </c>
      <c r="I65" s="101" t="s">
        <v>17</v>
      </c>
      <c r="J65" s="102">
        <v>6</v>
      </c>
      <c r="K65" s="132">
        <v>6</v>
      </c>
      <c r="L65" s="130" t="s">
        <v>17</v>
      </c>
      <c r="M65" s="133">
        <v>3</v>
      </c>
      <c r="N65" s="134">
        <f>E65+H65+K65</f>
        <v>13</v>
      </c>
      <c r="O65" s="135" t="s">
        <v>17</v>
      </c>
      <c r="P65" s="136">
        <f>G65+J65+M65</f>
        <v>16</v>
      </c>
      <c r="Q65" s="134">
        <f>SUM(AG65:AI65)</f>
        <v>1</v>
      </c>
      <c r="R65" s="135" t="s">
        <v>17</v>
      </c>
      <c r="S65" s="136">
        <f>SUM(AJ65:AL65)</f>
        <v>2</v>
      </c>
      <c r="T65" s="104">
        <f>IF(Q65&gt;S65,1,0)</f>
        <v>0</v>
      </c>
      <c r="U65" s="105">
        <f>IF(S65&gt;Q65,1,0)</f>
        <v>1</v>
      </c>
      <c r="V65" s="90"/>
      <c r="AG65" s="107">
        <f>IF(E65&gt;G65,1,0)</f>
        <v>0</v>
      </c>
      <c r="AH65" s="107">
        <f>IF(H65&gt;J65,1,0)</f>
        <v>0</v>
      </c>
      <c r="AI65" s="107">
        <f>IF(K65+M65&gt;0,IF(K65&gt;M65,1,0),0)</f>
        <v>1</v>
      </c>
      <c r="AJ65" s="107">
        <f>IF(G65&gt;E65,1,0)</f>
        <v>1</v>
      </c>
      <c r="AK65" s="107">
        <f>IF(J65&gt;H65,1,0)</f>
        <v>1</v>
      </c>
      <c r="AL65" s="107">
        <f>IF(K65+M65&gt;0,IF(M65&gt;K65,1,0),0)</f>
        <v>0</v>
      </c>
    </row>
    <row r="66" spans="2:38" ht="24.75" customHeight="1">
      <c r="B66" s="535" t="s">
        <v>62</v>
      </c>
      <c r="C66" s="109" t="s">
        <v>143</v>
      </c>
      <c r="D66" s="108" t="s">
        <v>126</v>
      </c>
      <c r="E66" s="565">
        <v>3</v>
      </c>
      <c r="F66" s="514" t="s">
        <v>17</v>
      </c>
      <c r="G66" s="563">
        <v>6</v>
      </c>
      <c r="H66" s="512">
        <v>2</v>
      </c>
      <c r="I66" s="514" t="s">
        <v>17</v>
      </c>
      <c r="J66" s="563">
        <v>6</v>
      </c>
      <c r="K66" s="580"/>
      <c r="L66" s="582" t="s">
        <v>17</v>
      </c>
      <c r="M66" s="577"/>
      <c r="N66" s="569">
        <f>E66+H66+K66</f>
        <v>5</v>
      </c>
      <c r="O66" s="571" t="s">
        <v>17</v>
      </c>
      <c r="P66" s="573">
        <f>G66+J66+M66</f>
        <v>12</v>
      </c>
      <c r="Q66" s="569">
        <f>SUM(AG66:AI66)</f>
        <v>0</v>
      </c>
      <c r="R66" s="571" t="s">
        <v>17</v>
      </c>
      <c r="S66" s="573">
        <f>SUM(AJ66:AL66)</f>
        <v>2</v>
      </c>
      <c r="T66" s="575">
        <f>IF(Q66&gt;S66,1,0)</f>
        <v>0</v>
      </c>
      <c r="U66" s="567">
        <f>IF(S66&gt;Q66,1,0)</f>
        <v>1</v>
      </c>
      <c r="V66" s="110"/>
      <c r="AG66" s="107">
        <f>IF(E66&gt;G66,1,0)</f>
        <v>0</v>
      </c>
      <c r="AH66" s="107">
        <f>IF(H66&gt;J66,1,0)</f>
        <v>0</v>
      </c>
      <c r="AI66" s="107">
        <f>IF(K66+M66&gt;0,IF(K66&gt;M66,1,0),0)</f>
        <v>0</v>
      </c>
      <c r="AJ66" s="107">
        <f>IF(G66&gt;E66,1,0)</f>
        <v>1</v>
      </c>
      <c r="AK66" s="107">
        <f>IF(J66&gt;H66,1,0)</f>
        <v>1</v>
      </c>
      <c r="AL66" s="107">
        <f>IF(K66+M66&gt;0,IF(M66&gt;K66,1,0),0)</f>
        <v>0</v>
      </c>
    </row>
    <row r="67" spans="2:24" ht="24.75" customHeight="1">
      <c r="B67" s="536"/>
      <c r="C67" s="381" t="s">
        <v>145</v>
      </c>
      <c r="D67" s="379" t="s">
        <v>171</v>
      </c>
      <c r="E67" s="566"/>
      <c r="F67" s="515"/>
      <c r="G67" s="579"/>
      <c r="H67" s="513"/>
      <c r="I67" s="515"/>
      <c r="J67" s="579"/>
      <c r="K67" s="581"/>
      <c r="L67" s="583"/>
      <c r="M67" s="578"/>
      <c r="N67" s="570"/>
      <c r="O67" s="572"/>
      <c r="P67" s="574"/>
      <c r="Q67" s="570"/>
      <c r="R67" s="572"/>
      <c r="S67" s="574"/>
      <c r="T67" s="576"/>
      <c r="U67" s="568"/>
      <c r="V67" s="110"/>
      <c r="X67" s="300"/>
    </row>
    <row r="68" spans="2:22" ht="24.75" customHeight="1">
      <c r="B68" s="112"/>
      <c r="C68" s="139" t="s">
        <v>66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>
        <f>SUM(N64:N67)</f>
        <v>28</v>
      </c>
      <c r="O68" s="135" t="s">
        <v>17</v>
      </c>
      <c r="P68" s="142">
        <f>SUM(P64:P67)</f>
        <v>44</v>
      </c>
      <c r="Q68" s="141">
        <f>SUM(Q64:Q67)</f>
        <v>2</v>
      </c>
      <c r="R68" s="143" t="s">
        <v>17</v>
      </c>
      <c r="S68" s="142">
        <f>SUM(S64:S67)</f>
        <v>6</v>
      </c>
      <c r="T68" s="104">
        <f>SUM(T64:T67)</f>
        <v>0</v>
      </c>
      <c r="U68" s="105">
        <f>SUM(U64:U67)</f>
        <v>3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Stará Bělá 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7" ref="AA81:AE88">AA6</f>
        <v>0</v>
      </c>
      <c r="AB81" s="1">
        <f t="shared" si="7"/>
        <v>0</v>
      </c>
      <c r="AC81" s="1">
        <f>AC6</f>
        <v>0</v>
      </c>
      <c r="AD81" s="1" t="str">
        <f t="shared" si="7"/>
        <v>Brušperk</v>
      </c>
      <c r="AE81" s="1">
        <f t="shared" si="7"/>
        <v>0</v>
      </c>
      <c r="AF81" s="1">
        <f aca="true" t="shared" si="8" ref="AF81:AF88">AF6</f>
        <v>0</v>
      </c>
    </row>
    <row r="82" spans="3:32" ht="15" customHeight="1">
      <c r="C82" s="74" t="s">
        <v>50</v>
      </c>
      <c r="D82" s="22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9" ref="X82:X88">IF($N$4=1,AA82,IF($N$4=2,AB82,IF($N$4=3,AC82,IF($N$4=4,AD82,IF($N$4=5,AE82,IF($N$4=6,AF82," "))))))</f>
        <v>Hrabůvka</v>
      </c>
      <c r="AA82" s="1">
        <f t="shared" si="7"/>
        <v>0</v>
      </c>
      <c r="AB82" s="1">
        <f t="shared" si="7"/>
        <v>0</v>
      </c>
      <c r="AC82" s="1">
        <f t="shared" si="7"/>
        <v>0</v>
      </c>
      <c r="AD82" s="1" t="str">
        <f t="shared" si="7"/>
        <v>Hrabůvka</v>
      </c>
      <c r="AE82" s="1">
        <f t="shared" si="7"/>
        <v>0</v>
      </c>
      <c r="AF82" s="1">
        <f t="shared" si="8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9"/>
        <v>Nová Bělá</v>
      </c>
      <c r="AA83" s="1">
        <f t="shared" si="7"/>
        <v>0</v>
      </c>
      <c r="AB83" s="1">
        <f t="shared" si="7"/>
        <v>0</v>
      </c>
      <c r="AC83" s="1">
        <f t="shared" si="7"/>
        <v>0</v>
      </c>
      <c r="AD83" s="1" t="str">
        <f t="shared" si="7"/>
        <v>Nová Bělá</v>
      </c>
      <c r="AE83" s="1">
        <f t="shared" si="7"/>
        <v>0</v>
      </c>
      <c r="AF83" s="1">
        <f t="shared" si="8"/>
        <v>0</v>
      </c>
    </row>
    <row r="84" spans="2:32" ht="18.75">
      <c r="B84" s="87">
        <v>5</v>
      </c>
      <c r="C84" s="70" t="s">
        <v>53</v>
      </c>
      <c r="D84" s="540" t="str">
        <f>IF(B84=1,X81,IF(B84=2,X82,IF(B84=3,X83,IF(B84=4,X84,IF(B84=5,X85,IF(B84=6,X86,IF(B84=7,X87,IF(B84=8,X88," "))))))))</f>
        <v>Vratimov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9"/>
        <v>Výškovice  B</v>
      </c>
      <c r="AA84" s="1">
        <f t="shared" si="7"/>
        <v>0</v>
      </c>
      <c r="AB84" s="1">
        <f t="shared" si="7"/>
        <v>0</v>
      </c>
      <c r="AC84" s="1">
        <f t="shared" si="7"/>
        <v>0</v>
      </c>
      <c r="AD84" s="1" t="str">
        <f t="shared" si="7"/>
        <v>Výškovice  B</v>
      </c>
      <c r="AE84" s="1">
        <f t="shared" si="7"/>
        <v>0</v>
      </c>
      <c r="AF84" s="1">
        <f t="shared" si="8"/>
        <v>0</v>
      </c>
    </row>
    <row r="85" spans="2:32" ht="18.75">
      <c r="B85" s="87">
        <v>6</v>
      </c>
      <c r="C85" s="70" t="s">
        <v>55</v>
      </c>
      <c r="D85" s="540" t="str">
        <f>IF(B85=1,X81,IF(B85=2,X82,IF(B85=3,X83,IF(B85=4,X84,IF(B85=5,X85,IF(B85=6,X86,IF(B85=7,X87,IF(B85=8,X88," "))))))))</f>
        <v>Výškovice  A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9"/>
        <v>Vratimov</v>
      </c>
      <c r="AA85" s="1">
        <f t="shared" si="7"/>
        <v>0</v>
      </c>
      <c r="AB85" s="1">
        <f t="shared" si="7"/>
        <v>0</v>
      </c>
      <c r="AC85" s="1">
        <f t="shared" si="7"/>
        <v>0</v>
      </c>
      <c r="AD85" s="1" t="str">
        <f t="shared" si="7"/>
        <v>Vratimov</v>
      </c>
      <c r="AE85" s="1">
        <f t="shared" si="7"/>
        <v>0</v>
      </c>
      <c r="AF85" s="1">
        <f t="shared" si="8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9"/>
        <v>Výškovice  A</v>
      </c>
      <c r="AA86" s="1">
        <f t="shared" si="7"/>
        <v>0</v>
      </c>
      <c r="AB86" s="1">
        <f t="shared" si="7"/>
        <v>0</v>
      </c>
      <c r="AC86" s="1">
        <f t="shared" si="7"/>
        <v>0</v>
      </c>
      <c r="AD86" s="1" t="str">
        <f t="shared" si="7"/>
        <v>Výškovice  A</v>
      </c>
      <c r="AE86" s="1">
        <f t="shared" si="7"/>
        <v>0</v>
      </c>
      <c r="AF86" s="1">
        <f t="shared" si="8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9"/>
        <v>Stará Bělá  A</v>
      </c>
      <c r="AA87" s="1">
        <f t="shared" si="7"/>
        <v>0</v>
      </c>
      <c r="AB87" s="1">
        <f t="shared" si="7"/>
        <v>0</v>
      </c>
      <c r="AC87" s="1">
        <f t="shared" si="7"/>
        <v>0</v>
      </c>
      <c r="AD87" s="1" t="str">
        <f t="shared" si="7"/>
        <v>Stará Bělá  A</v>
      </c>
      <c r="AE87" s="1">
        <f t="shared" si="7"/>
        <v>0</v>
      </c>
      <c r="AF87" s="1">
        <f t="shared" si="8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9"/>
        <v>Výškovice  C</v>
      </c>
      <c r="AA88" s="1">
        <f t="shared" si="7"/>
        <v>0</v>
      </c>
      <c r="AB88" s="1">
        <f t="shared" si="7"/>
        <v>0</v>
      </c>
      <c r="AC88" s="1">
        <f t="shared" si="7"/>
        <v>0</v>
      </c>
      <c r="AD88" s="1" t="str">
        <f t="shared" si="7"/>
        <v>Výškovice  C</v>
      </c>
      <c r="AE88" s="1">
        <f t="shared" si="7"/>
        <v>0</v>
      </c>
      <c r="AF88" s="1">
        <f t="shared" si="8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99" t="s">
        <v>150</v>
      </c>
      <c r="D89" s="108" t="s">
        <v>141</v>
      </c>
      <c r="E89" s="100">
        <v>6</v>
      </c>
      <c r="F89" s="101" t="s">
        <v>17</v>
      </c>
      <c r="G89" s="102">
        <v>7</v>
      </c>
      <c r="H89" s="103">
        <v>4</v>
      </c>
      <c r="I89" s="101" t="s">
        <v>17</v>
      </c>
      <c r="J89" s="102">
        <v>6</v>
      </c>
      <c r="K89" s="132"/>
      <c r="L89" s="130" t="s">
        <v>17</v>
      </c>
      <c r="M89" s="133"/>
      <c r="N89" s="134">
        <f>E89+H89+K89</f>
        <v>10</v>
      </c>
      <c r="O89" s="135" t="s">
        <v>17</v>
      </c>
      <c r="P89" s="136">
        <f>G89+J89+M89</f>
        <v>13</v>
      </c>
      <c r="Q89" s="134">
        <f>SUM(AG89:AI89)</f>
        <v>0</v>
      </c>
      <c r="R89" s="135" t="s">
        <v>17</v>
      </c>
      <c r="S89" s="136">
        <f>SUM(AJ89:AL89)</f>
        <v>2</v>
      </c>
      <c r="T89" s="104">
        <f>IF(Q89&gt;S89,1,0)</f>
        <v>0</v>
      </c>
      <c r="U89" s="105">
        <f>IF(S89&gt;Q89,1,0)</f>
        <v>1</v>
      </c>
      <c r="V89" s="90"/>
      <c r="X89" s="106"/>
      <c r="AG89" s="107">
        <f>IF(E89&gt;G89,1,0)</f>
        <v>0</v>
      </c>
      <c r="AH89" s="107">
        <f>IF(H89&gt;J89,1,0)</f>
        <v>0</v>
      </c>
      <c r="AI89" s="107">
        <f>IF(K89+M89&gt;0,IF(K89&gt;M89,1,0),0)</f>
        <v>0</v>
      </c>
      <c r="AJ89" s="107">
        <f>IF(G89&gt;E89,1,0)</f>
        <v>1</v>
      </c>
      <c r="AK89" s="107">
        <f>IF(J89&gt;H89,1,0)</f>
        <v>1</v>
      </c>
      <c r="AL89" s="107">
        <f>IF(K89+M89&gt;0,IF(M89&gt;K89,1,0),0)</f>
        <v>0</v>
      </c>
    </row>
    <row r="90" spans="2:38" ht="24.75" customHeight="1">
      <c r="B90" s="98" t="s">
        <v>61</v>
      </c>
      <c r="C90" s="109" t="s">
        <v>182</v>
      </c>
      <c r="D90" s="99" t="s">
        <v>142</v>
      </c>
      <c r="E90" s="100">
        <v>3</v>
      </c>
      <c r="F90" s="101" t="s">
        <v>17</v>
      </c>
      <c r="G90" s="102">
        <v>6</v>
      </c>
      <c r="H90" s="103">
        <v>0</v>
      </c>
      <c r="I90" s="101" t="s">
        <v>17</v>
      </c>
      <c r="J90" s="102">
        <v>6</v>
      </c>
      <c r="K90" s="132"/>
      <c r="L90" s="130" t="s">
        <v>17</v>
      </c>
      <c r="M90" s="133"/>
      <c r="N90" s="134">
        <f>E90+H90+K90</f>
        <v>3</v>
      </c>
      <c r="O90" s="135" t="s">
        <v>17</v>
      </c>
      <c r="P90" s="136">
        <f>G90+J90+M90</f>
        <v>12</v>
      </c>
      <c r="Q90" s="134">
        <f>SUM(AG90:AI90)</f>
        <v>0</v>
      </c>
      <c r="R90" s="135" t="s">
        <v>17</v>
      </c>
      <c r="S90" s="136">
        <f>SUM(AJ90:AL90)</f>
        <v>2</v>
      </c>
      <c r="T90" s="104">
        <f>IF(Q90&gt;S90,1,0)</f>
        <v>0</v>
      </c>
      <c r="U90" s="105">
        <f>IF(S90&gt;Q90,1,0)</f>
        <v>1</v>
      </c>
      <c r="V90" s="90"/>
      <c r="AG90" s="107">
        <f>IF(E90&gt;G90,1,0)</f>
        <v>0</v>
      </c>
      <c r="AH90" s="107">
        <f>IF(H90&gt;J90,1,0)</f>
        <v>0</v>
      </c>
      <c r="AI90" s="107">
        <f>IF(K90+M90&gt;0,IF(K90&gt;M90,1,0),0)</f>
        <v>0</v>
      </c>
      <c r="AJ90" s="107">
        <f>IF(G90&gt;E90,1,0)</f>
        <v>1</v>
      </c>
      <c r="AK90" s="107">
        <f>IF(J90&gt;H90,1,0)</f>
        <v>1</v>
      </c>
      <c r="AL90" s="107">
        <f>IF(K90+M90&gt;0,IF(M90&gt;K90,1,0),0)</f>
        <v>0</v>
      </c>
    </row>
    <row r="91" spans="2:38" ht="24.75" customHeight="1">
      <c r="B91" s="535" t="s">
        <v>62</v>
      </c>
      <c r="C91" s="109" t="s">
        <v>150</v>
      </c>
      <c r="D91" s="108" t="s">
        <v>141</v>
      </c>
      <c r="E91" s="565">
        <v>6</v>
      </c>
      <c r="F91" s="514" t="s">
        <v>17</v>
      </c>
      <c r="G91" s="563">
        <v>4</v>
      </c>
      <c r="H91" s="512">
        <v>5</v>
      </c>
      <c r="I91" s="514" t="s">
        <v>17</v>
      </c>
      <c r="J91" s="563">
        <v>7</v>
      </c>
      <c r="K91" s="580">
        <v>6</v>
      </c>
      <c r="L91" s="582" t="s">
        <v>17</v>
      </c>
      <c r="M91" s="577">
        <v>3</v>
      </c>
      <c r="N91" s="569">
        <f>E91+H91+K91</f>
        <v>17</v>
      </c>
      <c r="O91" s="571" t="s">
        <v>17</v>
      </c>
      <c r="P91" s="573">
        <f>G91+J91+M91</f>
        <v>14</v>
      </c>
      <c r="Q91" s="569">
        <f>SUM(AG91:AI91)</f>
        <v>2</v>
      </c>
      <c r="R91" s="571" t="s">
        <v>17</v>
      </c>
      <c r="S91" s="573">
        <f>SUM(AJ91:AL91)</f>
        <v>1</v>
      </c>
      <c r="T91" s="575">
        <f>IF(Q91&gt;S91,1,0)</f>
        <v>1</v>
      </c>
      <c r="U91" s="567">
        <f>IF(S91&gt;Q91,1,0)</f>
        <v>0</v>
      </c>
      <c r="V91" s="110"/>
      <c r="AG91" s="107">
        <f>IF(E91&gt;G91,1,0)</f>
        <v>1</v>
      </c>
      <c r="AH91" s="107">
        <f>IF(H91&gt;J91,1,0)</f>
        <v>0</v>
      </c>
      <c r="AI91" s="107">
        <f>IF(K91+M91&gt;0,IF(K91&gt;M91,1,0),0)</f>
        <v>1</v>
      </c>
      <c r="AJ91" s="107">
        <f>IF(G91&gt;E91,1,0)</f>
        <v>0</v>
      </c>
      <c r="AK91" s="107">
        <f>IF(J91&gt;H91,1,0)</f>
        <v>1</v>
      </c>
      <c r="AL91" s="107">
        <f>IF(K91+M91&gt;0,IF(M91&gt;K91,1,0),0)</f>
        <v>0</v>
      </c>
    </row>
    <row r="92" spans="2:22" ht="24.75" customHeight="1">
      <c r="B92" s="536"/>
      <c r="C92" s="381" t="s">
        <v>181</v>
      </c>
      <c r="D92" s="379" t="s">
        <v>139</v>
      </c>
      <c r="E92" s="566"/>
      <c r="F92" s="515"/>
      <c r="G92" s="579"/>
      <c r="H92" s="513"/>
      <c r="I92" s="515"/>
      <c r="J92" s="579"/>
      <c r="K92" s="581"/>
      <c r="L92" s="583"/>
      <c r="M92" s="578"/>
      <c r="N92" s="570"/>
      <c r="O92" s="572"/>
      <c r="P92" s="574"/>
      <c r="Q92" s="570"/>
      <c r="R92" s="572"/>
      <c r="S92" s="574"/>
      <c r="T92" s="576"/>
      <c r="U92" s="568"/>
      <c r="V92" s="110"/>
    </row>
    <row r="93" spans="2:22" ht="24.75" customHeight="1">
      <c r="B93" s="112"/>
      <c r="C93" s="139" t="s">
        <v>66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>
        <f>SUM(N89:N92)</f>
        <v>30</v>
      </c>
      <c r="O93" s="135" t="s">
        <v>17</v>
      </c>
      <c r="P93" s="142">
        <f>SUM(P89:P92)</f>
        <v>39</v>
      </c>
      <c r="Q93" s="141">
        <f>SUM(Q89:Q92)</f>
        <v>2</v>
      </c>
      <c r="R93" s="143" t="s">
        <v>17</v>
      </c>
      <c r="S93" s="142">
        <f>SUM(S89:S92)</f>
        <v>5</v>
      </c>
      <c r="T93" s="104">
        <f>SUM(T89:T92)</f>
        <v>1</v>
      </c>
      <c r="U93" s="105">
        <f>SUM(U89:U92)</f>
        <v>2</v>
      </c>
      <c r="V93" s="90"/>
    </row>
    <row r="94" spans="2:22" ht="24.75" customHeight="1">
      <c r="B94" s="112"/>
      <c r="C94" s="159" t="s">
        <v>67</v>
      </c>
      <c r="D94" s="158" t="str">
        <f>IF(T93&gt;U93,D84,IF(U93&gt;T93,D85,IF(U93+T93=0," ","CHYBA ZADÁNÍ")))</f>
        <v>Výškovice  A</v>
      </c>
      <c r="E94" s="139"/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59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N16:N17"/>
    <mergeCell ref="K16:K17"/>
    <mergeCell ref="L16:L17"/>
    <mergeCell ref="M16:M17"/>
    <mergeCell ref="D9:I9"/>
    <mergeCell ref="D10:I10"/>
    <mergeCell ref="E12:M12"/>
    <mergeCell ref="E13:G13"/>
    <mergeCell ref="K13:M13"/>
    <mergeCell ref="D35:I35"/>
    <mergeCell ref="H16:H17"/>
    <mergeCell ref="I16:I17"/>
    <mergeCell ref="H13:J13"/>
    <mergeCell ref="E16:E17"/>
    <mergeCell ref="F16:F17"/>
    <mergeCell ref="D34:I34"/>
    <mergeCell ref="Q13:S13"/>
    <mergeCell ref="P7:U7"/>
    <mergeCell ref="P10:U10"/>
    <mergeCell ref="P9:U9"/>
    <mergeCell ref="N12:U12"/>
    <mergeCell ref="N13:P13"/>
    <mergeCell ref="P11:U11"/>
    <mergeCell ref="P8:U8"/>
    <mergeCell ref="T3:U3"/>
    <mergeCell ref="P3:Q3"/>
    <mergeCell ref="P4:U4"/>
    <mergeCell ref="P6:U6"/>
    <mergeCell ref="P32:U32"/>
    <mergeCell ref="P29:U29"/>
    <mergeCell ref="P28:Q28"/>
    <mergeCell ref="T28:U28"/>
    <mergeCell ref="E38:G38"/>
    <mergeCell ref="H38:J38"/>
    <mergeCell ref="K38:M38"/>
    <mergeCell ref="T16:T17"/>
    <mergeCell ref="S16:S17"/>
    <mergeCell ref="R16:R17"/>
    <mergeCell ref="N38:P38"/>
    <mergeCell ref="P35:U35"/>
    <mergeCell ref="N37:U37"/>
    <mergeCell ref="Q38:S38"/>
    <mergeCell ref="B16:B17"/>
    <mergeCell ref="P34:U34"/>
    <mergeCell ref="O16:O17"/>
    <mergeCell ref="G16:G17"/>
    <mergeCell ref="J16:J17"/>
    <mergeCell ref="P33:U33"/>
    <mergeCell ref="U16:U17"/>
    <mergeCell ref="Q16:Q17"/>
    <mergeCell ref="P16:P17"/>
    <mergeCell ref="P31:U31"/>
    <mergeCell ref="E37:M37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U41:U42"/>
    <mergeCell ref="N41:N42"/>
    <mergeCell ref="O41:O42"/>
    <mergeCell ref="P41:P42"/>
    <mergeCell ref="Q41:Q42"/>
    <mergeCell ref="R41:R42"/>
    <mergeCell ref="S41:S42"/>
    <mergeCell ref="T41:T42"/>
    <mergeCell ref="D59:I59"/>
    <mergeCell ref="P59:U59"/>
    <mergeCell ref="L66:L67"/>
    <mergeCell ref="D60:I60"/>
    <mergeCell ref="E62:M62"/>
    <mergeCell ref="N62:U62"/>
    <mergeCell ref="K63:M63"/>
    <mergeCell ref="N63:P63"/>
    <mergeCell ref="E63:G63"/>
    <mergeCell ref="H63:J63"/>
    <mergeCell ref="P53:Q53"/>
    <mergeCell ref="T53:U53"/>
    <mergeCell ref="P54:U54"/>
    <mergeCell ref="P56:U56"/>
    <mergeCell ref="P57:U57"/>
    <mergeCell ref="P58:U58"/>
    <mergeCell ref="B66:B67"/>
    <mergeCell ref="E66:E67"/>
    <mergeCell ref="F66:F67"/>
    <mergeCell ref="G66:G67"/>
    <mergeCell ref="H66:H67"/>
    <mergeCell ref="P60:U60"/>
    <mergeCell ref="Q63:S63"/>
    <mergeCell ref="I66:I67"/>
    <mergeCell ref="P66:P67"/>
    <mergeCell ref="J66:J67"/>
    <mergeCell ref="K66:K67"/>
    <mergeCell ref="P78:Q78"/>
    <mergeCell ref="M66:M67"/>
    <mergeCell ref="N66:N67"/>
    <mergeCell ref="O66:O67"/>
    <mergeCell ref="D85:I85"/>
    <mergeCell ref="P85:U85"/>
    <mergeCell ref="P83:U83"/>
    <mergeCell ref="P79:U79"/>
    <mergeCell ref="D84:I84"/>
    <mergeCell ref="P81:U81"/>
    <mergeCell ref="E87:M87"/>
    <mergeCell ref="N87:U87"/>
    <mergeCell ref="E88:G88"/>
    <mergeCell ref="H88:J88"/>
    <mergeCell ref="K88:M88"/>
    <mergeCell ref="N88:P88"/>
    <mergeCell ref="Q88:S88"/>
    <mergeCell ref="J91:J92"/>
    <mergeCell ref="K91:K92"/>
    <mergeCell ref="L91:L92"/>
    <mergeCell ref="B91:B92"/>
    <mergeCell ref="E91:E92"/>
    <mergeCell ref="F91:F92"/>
    <mergeCell ref="G91:G92"/>
    <mergeCell ref="H91:H92"/>
    <mergeCell ref="I91:I92"/>
    <mergeCell ref="P36:U36"/>
    <mergeCell ref="P61:U61"/>
    <mergeCell ref="P86:U86"/>
    <mergeCell ref="U66:U67"/>
    <mergeCell ref="R66:R67"/>
    <mergeCell ref="P84:U84"/>
    <mergeCell ref="S66:S67"/>
    <mergeCell ref="T66:T67"/>
    <mergeCell ref="Q66:Q67"/>
    <mergeCell ref="P82:U82"/>
    <mergeCell ref="M91:M92"/>
    <mergeCell ref="P91:P92"/>
    <mergeCell ref="N91:N92"/>
    <mergeCell ref="O91:O92"/>
    <mergeCell ref="T78:U78"/>
    <mergeCell ref="U91:U92"/>
    <mergeCell ref="Q91:Q92"/>
    <mergeCell ref="R91:R92"/>
    <mergeCell ref="S91:S92"/>
    <mergeCell ref="T91:T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Y80" sqref="Y8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9"/>
      <c r="E5" s="79"/>
      <c r="F5" s="79"/>
      <c r="G5" s="74"/>
      <c r="H5" s="74"/>
      <c r="I5" s="74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14.25" customHeight="1">
      <c r="C6" s="74" t="s">
        <v>48</v>
      </c>
      <c r="D6" s="123"/>
      <c r="E6" s="81"/>
      <c r="F6" s="81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370"/>
      <c r="E7" s="370"/>
      <c r="F7" s="370"/>
      <c r="G7" s="370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1"/>
      <c r="E8" s="371"/>
      <c r="F8" s="371"/>
      <c r="G8" s="371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8</v>
      </c>
      <c r="C9" s="70" t="s">
        <v>53</v>
      </c>
      <c r="D9" s="550" t="str">
        <f>IF(B9=1,X6,IF(B9=2,X7,IF(B9=3,X8,IF(B9=4,X9,IF(B9=5,X10,IF(B9=6,X11,IF(B9=7,X12,IF(B9=8,X13," "))))))))</f>
        <v>Výškovice  C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6</v>
      </c>
      <c r="C10" s="70" t="s">
        <v>55</v>
      </c>
      <c r="D10" s="550" t="str">
        <f>IF(B10=1,X6,IF(B10=2,X7,IF(B10=3,X8,IF(B10=4,X9,IF(B10=5,X10,IF(B10=6,X11,IF(B10=7,X12,IF(B10=8,X13," "))))))))</f>
        <v>Výškovice  A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233" t="s">
        <v>147</v>
      </c>
      <c r="D14" s="127" t="s">
        <v>141</v>
      </c>
      <c r="E14" s="100">
        <v>6</v>
      </c>
      <c r="F14" s="101" t="s">
        <v>17</v>
      </c>
      <c r="G14" s="102">
        <v>0</v>
      </c>
      <c r="H14" s="103">
        <v>6</v>
      </c>
      <c r="I14" s="101" t="s">
        <v>17</v>
      </c>
      <c r="J14" s="102">
        <v>0</v>
      </c>
      <c r="K14" s="237"/>
      <c r="L14" s="235" t="s">
        <v>17</v>
      </c>
      <c r="M14" s="240"/>
      <c r="N14" s="146">
        <f>E14+H14+K14</f>
        <v>12</v>
      </c>
      <c r="O14" s="147" t="s">
        <v>17</v>
      </c>
      <c r="P14" s="148">
        <f>G14+J14+M14</f>
        <v>0</v>
      </c>
      <c r="Q14" s="146">
        <f>SUM(AG14:AI14)</f>
        <v>2</v>
      </c>
      <c r="R14" s="147" t="s">
        <v>17</v>
      </c>
      <c r="S14" s="148">
        <f>SUM(AJ14:AL14)</f>
        <v>0</v>
      </c>
      <c r="T14" s="149">
        <f>IF(Q14&gt;S14,1,0)</f>
        <v>1</v>
      </c>
      <c r="U14" s="150">
        <f>IF(S14&gt;Q14,1,0)</f>
        <v>0</v>
      </c>
      <c r="V14" s="90"/>
      <c r="X14" s="300" t="s">
        <v>177</v>
      </c>
      <c r="AG14" s="107">
        <f>IF(E14&gt;G14,1,0)</f>
        <v>1</v>
      </c>
      <c r="AH14" s="107">
        <f>IF(H14&gt;J14,1,0)</f>
        <v>1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98" t="s">
        <v>61</v>
      </c>
      <c r="C15" s="238" t="s">
        <v>148</v>
      </c>
      <c r="D15" s="127" t="s">
        <v>142</v>
      </c>
      <c r="E15" s="100">
        <v>2</v>
      </c>
      <c r="F15" s="101" t="s">
        <v>17</v>
      </c>
      <c r="G15" s="102">
        <v>6</v>
      </c>
      <c r="H15" s="103">
        <v>2</v>
      </c>
      <c r="I15" s="101" t="s">
        <v>17</v>
      </c>
      <c r="J15" s="102">
        <v>6</v>
      </c>
      <c r="K15" s="237"/>
      <c r="L15" s="235" t="s">
        <v>17</v>
      </c>
      <c r="M15" s="240"/>
      <c r="N15" s="146">
        <f>E15+H15+K15</f>
        <v>4</v>
      </c>
      <c r="O15" s="147" t="s">
        <v>17</v>
      </c>
      <c r="P15" s="148">
        <f>G15+J15+M15</f>
        <v>12</v>
      </c>
      <c r="Q15" s="146">
        <f>SUM(AG15:AI15)</f>
        <v>0</v>
      </c>
      <c r="R15" s="147" t="s">
        <v>17</v>
      </c>
      <c r="S15" s="148">
        <f>SUM(AJ15:AL15)</f>
        <v>2</v>
      </c>
      <c r="T15" s="149">
        <f>IF(Q15&gt;S15,1,0)</f>
        <v>0</v>
      </c>
      <c r="U15" s="150">
        <f>IF(S15&gt;Q15,1,0)</f>
        <v>1</v>
      </c>
      <c r="V15" s="90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535" t="s">
        <v>62</v>
      </c>
      <c r="C16" s="383" t="s">
        <v>147</v>
      </c>
      <c r="D16" s="137" t="s">
        <v>142</v>
      </c>
      <c r="E16" s="565">
        <v>6</v>
      </c>
      <c r="F16" s="514" t="s">
        <v>17</v>
      </c>
      <c r="G16" s="563">
        <v>3</v>
      </c>
      <c r="H16" s="512">
        <v>6</v>
      </c>
      <c r="I16" s="514" t="s">
        <v>17</v>
      </c>
      <c r="J16" s="563">
        <v>2</v>
      </c>
      <c r="K16" s="555"/>
      <c r="L16" s="553" t="s">
        <v>17</v>
      </c>
      <c r="M16" s="557"/>
      <c r="N16" s="527">
        <f>E16+H16+K16</f>
        <v>12</v>
      </c>
      <c r="O16" s="529" t="s">
        <v>17</v>
      </c>
      <c r="P16" s="531">
        <f>G16+J16+M16</f>
        <v>5</v>
      </c>
      <c r="Q16" s="527">
        <f>SUM(AG16:AI16)</f>
        <v>2</v>
      </c>
      <c r="R16" s="529" t="s">
        <v>17</v>
      </c>
      <c r="S16" s="531">
        <f>SUM(AJ16:AL16)</f>
        <v>0</v>
      </c>
      <c r="T16" s="533">
        <f>IF(Q16&gt;S16,1,0)</f>
        <v>1</v>
      </c>
      <c r="U16" s="525">
        <f>IF(S16&gt;Q16,1,0)</f>
        <v>0</v>
      </c>
      <c r="V16" s="110"/>
      <c r="AG16" s="107">
        <f>IF(E16&gt;G16,1,0)</f>
        <v>1</v>
      </c>
      <c r="AH16" s="107">
        <f>IF(H16&gt;J16,1,0)</f>
        <v>1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536"/>
      <c r="C17" s="378" t="s">
        <v>174</v>
      </c>
      <c r="D17" s="380" t="s">
        <v>139</v>
      </c>
      <c r="E17" s="566"/>
      <c r="F17" s="515"/>
      <c r="G17" s="579"/>
      <c r="H17" s="513"/>
      <c r="I17" s="515"/>
      <c r="J17" s="579"/>
      <c r="K17" s="556"/>
      <c r="L17" s="554"/>
      <c r="M17" s="558"/>
      <c r="N17" s="528"/>
      <c r="O17" s="530"/>
      <c r="P17" s="532"/>
      <c r="Q17" s="528"/>
      <c r="R17" s="530"/>
      <c r="S17" s="532"/>
      <c r="T17" s="534"/>
      <c r="U17" s="526"/>
      <c r="V17" s="110"/>
    </row>
    <row r="18" spans="2:22" ht="23.25" customHeight="1">
      <c r="B18" s="112"/>
      <c r="C18" s="151" t="s">
        <v>66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>
        <f>SUM(N14:N17)</f>
        <v>28</v>
      </c>
      <c r="O18" s="147" t="s">
        <v>17</v>
      </c>
      <c r="P18" s="154">
        <f>SUM(P14:P17)</f>
        <v>17</v>
      </c>
      <c r="Q18" s="153">
        <f>SUM(Q14:Q17)</f>
        <v>4</v>
      </c>
      <c r="R18" s="155" t="s">
        <v>17</v>
      </c>
      <c r="S18" s="154">
        <f>SUM(S14:S17)</f>
        <v>2</v>
      </c>
      <c r="T18" s="149">
        <f>SUM(T14:T17)</f>
        <v>2</v>
      </c>
      <c r="U18" s="150">
        <f>SUM(U14:U17)</f>
        <v>1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Výškovice  C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123"/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/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7</v>
      </c>
      <c r="C34" s="70" t="s">
        <v>53</v>
      </c>
      <c r="D34" s="540" t="str">
        <f>IF(B34=1,X31,IF(B34=2,X32,IF(B34=3,X33,IF(B34=4,X34,IF(B34=5,X35,IF(B34=6,X36,IF(B34=7,X37,IF(B34=8,X38," "))))))))</f>
        <v>Stará Bělá  A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5</v>
      </c>
      <c r="C35" s="70" t="s">
        <v>55</v>
      </c>
      <c r="D35" s="540" t="str">
        <f>IF(B35=1,X31,IF(B35=2,X32,IF(B35=3,X33,IF(B35=4,X34,IF(B35=5,X35,IF(B35=6,X36,IF(B35=7,X37,IF(B35=8,X38," "))))))))</f>
        <v>Vratimov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233" t="s">
        <v>88</v>
      </c>
      <c r="D39" s="127" t="s">
        <v>150</v>
      </c>
      <c r="E39" s="100">
        <v>6</v>
      </c>
      <c r="F39" s="101" t="s">
        <v>17</v>
      </c>
      <c r="G39" s="102">
        <v>2</v>
      </c>
      <c r="H39" s="103">
        <v>6</v>
      </c>
      <c r="I39" s="101" t="s">
        <v>17</v>
      </c>
      <c r="J39" s="102">
        <v>3</v>
      </c>
      <c r="K39" s="237"/>
      <c r="L39" s="235" t="s">
        <v>17</v>
      </c>
      <c r="M39" s="240"/>
      <c r="N39" s="146">
        <f>E39+H39+K39</f>
        <v>12</v>
      </c>
      <c r="O39" s="147" t="s">
        <v>17</v>
      </c>
      <c r="P39" s="148">
        <f>G39+J39+M39</f>
        <v>5</v>
      </c>
      <c r="Q39" s="146">
        <f>SUM(AG39:AI39)</f>
        <v>2</v>
      </c>
      <c r="R39" s="147" t="s">
        <v>17</v>
      </c>
      <c r="S39" s="148">
        <f>SUM(AJ39:AL39)</f>
        <v>0</v>
      </c>
      <c r="T39" s="149">
        <f>IF(Q39&gt;S39,1,0)</f>
        <v>1</v>
      </c>
      <c r="U39" s="150">
        <f>IF(S39&gt;Q39,1,0)</f>
        <v>0</v>
      </c>
      <c r="V39" s="90"/>
      <c r="X39" s="106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98" t="s">
        <v>61</v>
      </c>
      <c r="C40" s="238" t="s">
        <v>126</v>
      </c>
      <c r="D40" s="127" t="s">
        <v>176</v>
      </c>
      <c r="E40" s="100">
        <v>6</v>
      </c>
      <c r="F40" s="101" t="s">
        <v>17</v>
      </c>
      <c r="G40" s="102">
        <v>2</v>
      </c>
      <c r="H40" s="103">
        <v>6</v>
      </c>
      <c r="I40" s="101" t="s">
        <v>17</v>
      </c>
      <c r="J40" s="102">
        <v>3</v>
      </c>
      <c r="K40" s="237"/>
      <c r="L40" s="235" t="s">
        <v>17</v>
      </c>
      <c r="M40" s="240"/>
      <c r="N40" s="146">
        <f>E40+H40+K40</f>
        <v>12</v>
      </c>
      <c r="O40" s="147" t="s">
        <v>17</v>
      </c>
      <c r="P40" s="148">
        <f>G40+J40+M40</f>
        <v>5</v>
      </c>
      <c r="Q40" s="146">
        <f>SUM(AG40:AI40)</f>
        <v>2</v>
      </c>
      <c r="R40" s="147" t="s">
        <v>17</v>
      </c>
      <c r="S40" s="148">
        <f>SUM(AJ40:AL40)</f>
        <v>0</v>
      </c>
      <c r="T40" s="149">
        <f>IF(Q40&gt;S40,1,0)</f>
        <v>1</v>
      </c>
      <c r="U40" s="150">
        <f>IF(S40&gt;Q40,1,0)</f>
        <v>0</v>
      </c>
      <c r="V40" s="90"/>
      <c r="AG40" s="107">
        <f>IF(E40&gt;G40,1,0)</f>
        <v>1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535" t="s">
        <v>62</v>
      </c>
      <c r="C41" s="383" t="s">
        <v>88</v>
      </c>
      <c r="D41" s="137" t="s">
        <v>150</v>
      </c>
      <c r="E41" s="565">
        <v>6</v>
      </c>
      <c r="F41" s="514" t="s">
        <v>17</v>
      </c>
      <c r="G41" s="563">
        <v>1</v>
      </c>
      <c r="H41" s="512">
        <v>6</v>
      </c>
      <c r="I41" s="514" t="s">
        <v>17</v>
      </c>
      <c r="J41" s="563">
        <v>1</v>
      </c>
      <c r="K41" s="555"/>
      <c r="L41" s="553" t="s">
        <v>17</v>
      </c>
      <c r="M41" s="557"/>
      <c r="N41" s="527">
        <f>E41+H41+K41</f>
        <v>12</v>
      </c>
      <c r="O41" s="529" t="s">
        <v>17</v>
      </c>
      <c r="P41" s="531">
        <f>G41+J41+M41</f>
        <v>2</v>
      </c>
      <c r="Q41" s="527">
        <f>SUM(AG41:AI41)</f>
        <v>2</v>
      </c>
      <c r="R41" s="529" t="s">
        <v>17</v>
      </c>
      <c r="S41" s="531">
        <f>SUM(AJ41:AL41)</f>
        <v>0</v>
      </c>
      <c r="T41" s="533">
        <f>IF(Q41&gt;S41,1,0)</f>
        <v>1</v>
      </c>
      <c r="U41" s="525">
        <f>IF(S41&gt;Q41,1,0)</f>
        <v>0</v>
      </c>
      <c r="V41" s="110"/>
      <c r="AG41" s="107">
        <f>IF(E41&gt;G41,1,0)</f>
        <v>1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536"/>
      <c r="C42" s="378" t="s">
        <v>175</v>
      </c>
      <c r="D42" s="380" t="s">
        <v>176</v>
      </c>
      <c r="E42" s="566"/>
      <c r="F42" s="515"/>
      <c r="G42" s="579"/>
      <c r="H42" s="513"/>
      <c r="I42" s="515"/>
      <c r="J42" s="579"/>
      <c r="K42" s="556"/>
      <c r="L42" s="554"/>
      <c r="M42" s="558"/>
      <c r="N42" s="528"/>
      <c r="O42" s="530"/>
      <c r="P42" s="532"/>
      <c r="Q42" s="528"/>
      <c r="R42" s="530"/>
      <c r="S42" s="532"/>
      <c r="T42" s="534"/>
      <c r="U42" s="526"/>
      <c r="V42" s="110"/>
    </row>
    <row r="43" spans="2:22" ht="24.75" customHeight="1">
      <c r="B43" s="112"/>
      <c r="C43" s="151" t="s">
        <v>66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>
        <f>SUM(N39:N42)</f>
        <v>36</v>
      </c>
      <c r="O43" s="147" t="s">
        <v>17</v>
      </c>
      <c r="P43" s="154">
        <f>SUM(P39:P42)</f>
        <v>12</v>
      </c>
      <c r="Q43" s="153">
        <f>SUM(Q39:Q42)</f>
        <v>6</v>
      </c>
      <c r="R43" s="155" t="s">
        <v>17</v>
      </c>
      <c r="S43" s="154">
        <f>SUM(S39:S42)</f>
        <v>0</v>
      </c>
      <c r="T43" s="149">
        <f>SUM(T39:T42)</f>
        <v>3</v>
      </c>
      <c r="U43" s="150">
        <f>SUM(U39:U42)</f>
        <v>0</v>
      </c>
      <c r="V43" s="90"/>
    </row>
    <row r="44" spans="2:22" ht="24.75" customHeight="1">
      <c r="B44" s="112"/>
      <c r="C44" s="242" t="s">
        <v>67</v>
      </c>
      <c r="D44" s="243" t="str">
        <f>IF(T43&gt;U43,D34,IF(U43&gt;T43,D35,IF(U43+T43=0," ","CHYBA ZADÁNÍ")))</f>
        <v>Stará Bělá  A</v>
      </c>
      <c r="E44" s="151"/>
      <c r="F44" s="151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242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26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 t="s">
        <v>125</v>
      </c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3">AA6</f>
        <v>0</v>
      </c>
      <c r="AB56" s="1">
        <f t="shared" si="4"/>
        <v>0</v>
      </c>
      <c r="AC56" s="1">
        <f>AC6</f>
        <v>0</v>
      </c>
      <c r="AD56" s="1" t="str">
        <f t="shared" si="4"/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225" t="s">
        <v>161</v>
      </c>
      <c r="E57" s="85"/>
      <c r="F57" s="85"/>
      <c r="G57" s="85"/>
      <c r="H57" s="85"/>
      <c r="I57" s="8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 t="shared" si="4"/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 t="shared" si="4"/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1</v>
      </c>
      <c r="C59" s="70" t="s">
        <v>53</v>
      </c>
      <c r="D59" s="550" t="str">
        <f>IF(B59=1,X56,IF(B59=2,X57,IF(B59=3,X58,IF(B59=4,X59,IF(B59=5,X60,IF(B59=6,X61,IF(B59=7,X62,IF(B59=8,X63," "))))))))</f>
        <v>Brušperk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 t="shared" si="4"/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4</v>
      </c>
      <c r="C60" s="70" t="s">
        <v>55</v>
      </c>
      <c r="D60" s="550" t="str">
        <f>IF(B60=1,X56,IF(B60=2,X57,IF(B60=3,X58,IF(B60=4,X59,IF(B60=5,X60,IF(B60=6,X61,IF(B60=7,X62,IF(B60=8,X63," "))))))))</f>
        <v>Výškovice  B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 t="shared" si="4"/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 t="shared" si="4"/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 t="str">
        <f t="shared" si="4"/>
        <v>Stará Bělá  A</v>
      </c>
      <c r="AE62" s="1">
        <f t="shared" si="4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 t="str">
        <f t="shared" si="4"/>
        <v>Výškovice  C</v>
      </c>
      <c r="AE63" s="1">
        <f t="shared" si="4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233" t="s">
        <v>167</v>
      </c>
      <c r="D64" s="127" t="s">
        <v>145</v>
      </c>
      <c r="E64" s="100">
        <v>6</v>
      </c>
      <c r="F64" s="101" t="s">
        <v>17</v>
      </c>
      <c r="G64" s="102">
        <v>1</v>
      </c>
      <c r="H64" s="103">
        <v>6</v>
      </c>
      <c r="I64" s="101" t="s">
        <v>17</v>
      </c>
      <c r="J64" s="102">
        <v>2</v>
      </c>
      <c r="K64" s="237"/>
      <c r="L64" s="235" t="s">
        <v>17</v>
      </c>
      <c r="M64" s="240"/>
      <c r="N64" s="146">
        <f>E64+H64+K64</f>
        <v>12</v>
      </c>
      <c r="O64" s="147" t="s">
        <v>17</v>
      </c>
      <c r="P64" s="148">
        <f>G64+J64+M64</f>
        <v>3</v>
      </c>
      <c r="Q64" s="146">
        <f>SUM(AG64:AI64)</f>
        <v>2</v>
      </c>
      <c r="R64" s="147" t="s">
        <v>17</v>
      </c>
      <c r="S64" s="148">
        <f>SUM(AJ64:AL64)</f>
        <v>0</v>
      </c>
      <c r="T64" s="149">
        <f>IF(Q64&gt;S64,1,0)</f>
        <v>1</v>
      </c>
      <c r="U64" s="150">
        <f>IF(S64&gt;Q64,1,0)</f>
        <v>0</v>
      </c>
      <c r="V64" s="90"/>
      <c r="X64" s="106"/>
      <c r="AG64" s="107">
        <f>IF(E64&gt;G64,1,0)</f>
        <v>1</v>
      </c>
      <c r="AH64" s="107">
        <f>IF(H64&gt;J64,1,0)</f>
        <v>1</v>
      </c>
      <c r="AI64" s="107">
        <f>IF(K64+M64&gt;0,IF(K64&gt;M64,1,0),0)</f>
        <v>0</v>
      </c>
      <c r="AJ64" s="107">
        <f>IF(G64&gt;E64,1,0)</f>
        <v>0</v>
      </c>
      <c r="AK64" s="107">
        <f>IF(J64&gt;H64,1,0)</f>
        <v>0</v>
      </c>
      <c r="AL64" s="107">
        <f>IF(K64+M64&gt;0,IF(M64&gt;K64,1,0),0)</f>
        <v>0</v>
      </c>
    </row>
    <row r="65" spans="2:38" ht="24.75" customHeight="1">
      <c r="B65" s="98" t="s">
        <v>61</v>
      </c>
      <c r="C65" s="238" t="s">
        <v>166</v>
      </c>
      <c r="D65" s="127" t="s">
        <v>143</v>
      </c>
      <c r="E65" s="100">
        <v>6</v>
      </c>
      <c r="F65" s="101" t="s">
        <v>17</v>
      </c>
      <c r="G65" s="102">
        <v>7</v>
      </c>
      <c r="H65" s="103">
        <v>3</v>
      </c>
      <c r="I65" s="101" t="s">
        <v>17</v>
      </c>
      <c r="J65" s="102">
        <v>6</v>
      </c>
      <c r="K65" s="237"/>
      <c r="L65" s="235" t="s">
        <v>17</v>
      </c>
      <c r="M65" s="240"/>
      <c r="N65" s="146">
        <f>E65+H65+K65</f>
        <v>9</v>
      </c>
      <c r="O65" s="147" t="s">
        <v>17</v>
      </c>
      <c r="P65" s="148">
        <f>G65+J65+M65</f>
        <v>13</v>
      </c>
      <c r="Q65" s="146">
        <f>SUM(AG65:AI65)</f>
        <v>0</v>
      </c>
      <c r="R65" s="147" t="s">
        <v>17</v>
      </c>
      <c r="S65" s="148">
        <f>SUM(AJ65:AL65)</f>
        <v>2</v>
      </c>
      <c r="T65" s="149">
        <f>IF(Q65&gt;S65,1,0)</f>
        <v>0</v>
      </c>
      <c r="U65" s="150">
        <f>IF(S65&gt;Q65,1,0)</f>
        <v>1</v>
      </c>
      <c r="V65" s="90"/>
      <c r="AG65" s="107">
        <f>IF(E65&gt;G65,1,0)</f>
        <v>0</v>
      </c>
      <c r="AH65" s="107">
        <f>IF(H65&gt;J65,1,0)</f>
        <v>0</v>
      </c>
      <c r="AI65" s="107">
        <f>IF(K65+M65&gt;0,IF(K65&gt;M65,1,0),0)</f>
        <v>0</v>
      </c>
      <c r="AJ65" s="107">
        <f>IF(G65&gt;E65,1,0)</f>
        <v>1</v>
      </c>
      <c r="AK65" s="107">
        <f>IF(J65&gt;H65,1,0)</f>
        <v>1</v>
      </c>
      <c r="AL65" s="107">
        <f>IF(K65+M65&gt;0,IF(M65&gt;K65,1,0),0)</f>
        <v>0</v>
      </c>
    </row>
    <row r="66" spans="2:38" ht="24.75" customHeight="1">
      <c r="B66" s="535" t="s">
        <v>62</v>
      </c>
      <c r="C66" s="383" t="s">
        <v>167</v>
      </c>
      <c r="D66" s="137" t="s">
        <v>143</v>
      </c>
      <c r="E66" s="565">
        <v>6</v>
      </c>
      <c r="F66" s="514" t="s">
        <v>17</v>
      </c>
      <c r="G66" s="563">
        <v>3</v>
      </c>
      <c r="H66" s="512">
        <v>2</v>
      </c>
      <c r="I66" s="514" t="s">
        <v>17</v>
      </c>
      <c r="J66" s="563">
        <v>6</v>
      </c>
      <c r="K66" s="555">
        <v>6</v>
      </c>
      <c r="L66" s="553" t="s">
        <v>17</v>
      </c>
      <c r="M66" s="557">
        <v>3</v>
      </c>
      <c r="N66" s="527">
        <f>E66+H66+K66</f>
        <v>14</v>
      </c>
      <c r="O66" s="529" t="s">
        <v>17</v>
      </c>
      <c r="P66" s="531">
        <f>G66+J66+M66</f>
        <v>12</v>
      </c>
      <c r="Q66" s="527">
        <f>SUM(AG66:AI66)</f>
        <v>2</v>
      </c>
      <c r="R66" s="529" t="s">
        <v>17</v>
      </c>
      <c r="S66" s="531">
        <f>SUM(AJ66:AL66)</f>
        <v>1</v>
      </c>
      <c r="T66" s="533">
        <f>IF(Q66&gt;S66,1,0)</f>
        <v>1</v>
      </c>
      <c r="U66" s="525">
        <f>IF(S66&gt;Q66,1,0)</f>
        <v>0</v>
      </c>
      <c r="V66" s="110"/>
      <c r="AG66" s="107">
        <f>IF(E66&gt;G66,1,0)</f>
        <v>1</v>
      </c>
      <c r="AH66" s="107">
        <f>IF(H66&gt;J66,1,0)</f>
        <v>0</v>
      </c>
      <c r="AI66" s="107">
        <f>IF(K66+M66&gt;0,IF(K66&gt;M66,1,0),0)</f>
        <v>1</v>
      </c>
      <c r="AJ66" s="107">
        <f>IF(G66&gt;E66,1,0)</f>
        <v>0</v>
      </c>
      <c r="AK66" s="107">
        <f>IF(J66&gt;H66,1,0)</f>
        <v>1</v>
      </c>
      <c r="AL66" s="107">
        <f>IF(K66+M66&gt;0,IF(M66&gt;K66,1,0),0)</f>
        <v>0</v>
      </c>
    </row>
    <row r="67" spans="2:22" ht="24.75" customHeight="1">
      <c r="B67" s="536"/>
      <c r="C67" s="378" t="s">
        <v>166</v>
      </c>
      <c r="D67" s="380" t="s">
        <v>144</v>
      </c>
      <c r="E67" s="566"/>
      <c r="F67" s="515"/>
      <c r="G67" s="579"/>
      <c r="H67" s="513"/>
      <c r="I67" s="515"/>
      <c r="J67" s="579"/>
      <c r="K67" s="556"/>
      <c r="L67" s="554"/>
      <c r="M67" s="558"/>
      <c r="N67" s="528"/>
      <c r="O67" s="530"/>
      <c r="P67" s="532"/>
      <c r="Q67" s="528"/>
      <c r="R67" s="530"/>
      <c r="S67" s="532"/>
      <c r="T67" s="534"/>
      <c r="U67" s="526"/>
      <c r="V67" s="110"/>
    </row>
    <row r="68" spans="2:22" ht="24.75" customHeight="1">
      <c r="B68" s="112"/>
      <c r="C68" s="151" t="s">
        <v>66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3">
        <f>SUM(N64:N67)</f>
        <v>35</v>
      </c>
      <c r="O68" s="147" t="s">
        <v>17</v>
      </c>
      <c r="P68" s="154">
        <f>SUM(P64:P67)</f>
        <v>28</v>
      </c>
      <c r="Q68" s="153">
        <f>SUM(Q64:Q67)</f>
        <v>4</v>
      </c>
      <c r="R68" s="155" t="s">
        <v>17</v>
      </c>
      <c r="S68" s="154">
        <f>SUM(S64:S67)</f>
        <v>3</v>
      </c>
      <c r="T68" s="149">
        <f>SUM(T64:T67)</f>
        <v>2</v>
      </c>
      <c r="U68" s="150">
        <f>SUM(U64:U67)</f>
        <v>1</v>
      </c>
      <c r="V68" s="90"/>
    </row>
    <row r="69" spans="2:27" ht="24.75" customHeight="1">
      <c r="B69" s="112"/>
      <c r="C69" s="242" t="s">
        <v>67</v>
      </c>
      <c r="D69" s="243" t="str">
        <f>IF(T68&gt;U68,D59,IF(U68&gt;T68,D60,IF(U68+T68=0," ","CHYBA ZADÁNÍ")))</f>
        <v>Brušperk</v>
      </c>
      <c r="E69" s="151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242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123" t="s">
        <v>119</v>
      </c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7" ref="AA81:AE88">AA6</f>
        <v>0</v>
      </c>
      <c r="AB81" s="1">
        <f t="shared" si="7"/>
        <v>0</v>
      </c>
      <c r="AC81" s="1">
        <f>AC6</f>
        <v>0</v>
      </c>
      <c r="AD81" s="1" t="str">
        <f t="shared" si="7"/>
        <v>Brušperk</v>
      </c>
      <c r="AE81" s="1">
        <f t="shared" si="7"/>
        <v>0</v>
      </c>
      <c r="AF81" s="1">
        <f aca="true" t="shared" si="8" ref="AF81:AF88">AF6</f>
        <v>0</v>
      </c>
    </row>
    <row r="82" spans="3:32" ht="15" customHeight="1">
      <c r="C82" s="74" t="s">
        <v>50</v>
      </c>
      <c r="D82" s="225">
        <v>41787</v>
      </c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9" ref="X82:X88">IF($N$4=1,AA82,IF($N$4=2,AB82,IF($N$4=3,AC82,IF($N$4=4,AD82,IF($N$4=5,AE82,IF($N$4=6,AF82," "))))))</f>
        <v>Hrabůvka</v>
      </c>
      <c r="AA82" s="1">
        <f t="shared" si="7"/>
        <v>0</v>
      </c>
      <c r="AB82" s="1">
        <f t="shared" si="7"/>
        <v>0</v>
      </c>
      <c r="AC82" s="1">
        <f t="shared" si="7"/>
        <v>0</v>
      </c>
      <c r="AD82" s="1" t="str">
        <f t="shared" si="7"/>
        <v>Hrabůvka</v>
      </c>
      <c r="AE82" s="1">
        <f t="shared" si="7"/>
        <v>0</v>
      </c>
      <c r="AF82" s="1">
        <f t="shared" si="8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9"/>
        <v>Nová Bělá</v>
      </c>
      <c r="AA83" s="1">
        <f t="shared" si="7"/>
        <v>0</v>
      </c>
      <c r="AB83" s="1">
        <f t="shared" si="7"/>
        <v>0</v>
      </c>
      <c r="AC83" s="1">
        <f t="shared" si="7"/>
        <v>0</v>
      </c>
      <c r="AD83" s="1" t="str">
        <f t="shared" si="7"/>
        <v>Nová Bělá</v>
      </c>
      <c r="AE83" s="1">
        <f t="shared" si="7"/>
        <v>0</v>
      </c>
      <c r="AF83" s="1">
        <f t="shared" si="8"/>
        <v>0</v>
      </c>
    </row>
    <row r="84" spans="2:32" ht="18.75">
      <c r="B84" s="87">
        <v>2</v>
      </c>
      <c r="C84" s="70" t="s">
        <v>53</v>
      </c>
      <c r="D84" s="540" t="str">
        <f>IF(B84=1,X81,IF(B84=2,X82,IF(B84=3,X83,IF(B84=4,X84,IF(B84=5,X85,IF(B84=6,X86,IF(B84=7,X87,IF(B84=8,X88," "))))))))</f>
        <v>Hrabůvka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9"/>
        <v>Výškovice  B</v>
      </c>
      <c r="AA84" s="1">
        <f t="shared" si="7"/>
        <v>0</v>
      </c>
      <c r="AB84" s="1">
        <f t="shared" si="7"/>
        <v>0</v>
      </c>
      <c r="AC84" s="1">
        <f t="shared" si="7"/>
        <v>0</v>
      </c>
      <c r="AD84" s="1" t="str">
        <f t="shared" si="7"/>
        <v>Výškovice  B</v>
      </c>
      <c r="AE84" s="1">
        <f t="shared" si="7"/>
        <v>0</v>
      </c>
      <c r="AF84" s="1">
        <f t="shared" si="8"/>
        <v>0</v>
      </c>
    </row>
    <row r="85" spans="2:32" ht="18.75">
      <c r="B85" s="87">
        <v>3</v>
      </c>
      <c r="C85" s="70" t="s">
        <v>55</v>
      </c>
      <c r="D85" s="540" t="str">
        <f>IF(B85=1,X81,IF(B85=2,X82,IF(B85=3,X83,IF(B85=4,X84,IF(B85=5,X85,IF(B85=6,X86,IF(B85=7,X87,IF(B85=8,X88," "))))))))</f>
        <v>Nová Bělá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9"/>
        <v>Vratimov</v>
      </c>
      <c r="AA85" s="1">
        <f t="shared" si="7"/>
        <v>0</v>
      </c>
      <c r="AB85" s="1">
        <f t="shared" si="7"/>
        <v>0</v>
      </c>
      <c r="AC85" s="1">
        <f t="shared" si="7"/>
        <v>0</v>
      </c>
      <c r="AD85" s="1" t="str">
        <f t="shared" si="7"/>
        <v>Vratimov</v>
      </c>
      <c r="AE85" s="1">
        <f t="shared" si="7"/>
        <v>0</v>
      </c>
      <c r="AF85" s="1">
        <f t="shared" si="8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9"/>
        <v>Výškovice  A</v>
      </c>
      <c r="AA86" s="1">
        <f t="shared" si="7"/>
        <v>0</v>
      </c>
      <c r="AB86" s="1">
        <f t="shared" si="7"/>
        <v>0</v>
      </c>
      <c r="AC86" s="1">
        <f t="shared" si="7"/>
        <v>0</v>
      </c>
      <c r="AD86" s="1" t="str">
        <f t="shared" si="7"/>
        <v>Výškovice  A</v>
      </c>
      <c r="AE86" s="1">
        <f t="shared" si="7"/>
        <v>0</v>
      </c>
      <c r="AF86" s="1">
        <f t="shared" si="8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9"/>
        <v>Stará Bělá  A</v>
      </c>
      <c r="AA87" s="1">
        <f t="shared" si="7"/>
        <v>0</v>
      </c>
      <c r="AB87" s="1">
        <f t="shared" si="7"/>
        <v>0</v>
      </c>
      <c r="AC87" s="1">
        <f t="shared" si="7"/>
        <v>0</v>
      </c>
      <c r="AD87" s="1" t="str">
        <f t="shared" si="7"/>
        <v>Stará Bělá  A</v>
      </c>
      <c r="AE87" s="1">
        <f t="shared" si="7"/>
        <v>0</v>
      </c>
      <c r="AF87" s="1">
        <f t="shared" si="8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9"/>
        <v>Výškovice  C</v>
      </c>
      <c r="AA88" s="1">
        <f t="shared" si="7"/>
        <v>0</v>
      </c>
      <c r="AB88" s="1">
        <f t="shared" si="7"/>
        <v>0</v>
      </c>
      <c r="AC88" s="1">
        <f t="shared" si="7"/>
        <v>0</v>
      </c>
      <c r="AD88" s="1" t="str">
        <f t="shared" si="7"/>
        <v>Výškovice  C</v>
      </c>
      <c r="AE88" s="1">
        <f t="shared" si="7"/>
        <v>0</v>
      </c>
      <c r="AF88" s="1">
        <f t="shared" si="8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233" t="s">
        <v>135</v>
      </c>
      <c r="D89" s="127" t="s">
        <v>137</v>
      </c>
      <c r="E89" s="100">
        <v>6</v>
      </c>
      <c r="F89" s="101" t="s">
        <v>17</v>
      </c>
      <c r="G89" s="102">
        <v>3</v>
      </c>
      <c r="H89" s="103">
        <v>6</v>
      </c>
      <c r="I89" s="101" t="s">
        <v>17</v>
      </c>
      <c r="J89" s="102">
        <v>0</v>
      </c>
      <c r="K89" s="237"/>
      <c r="L89" s="235" t="s">
        <v>17</v>
      </c>
      <c r="M89" s="240"/>
      <c r="N89" s="146">
        <f>E89+H89+K89</f>
        <v>12</v>
      </c>
      <c r="O89" s="147" t="s">
        <v>17</v>
      </c>
      <c r="P89" s="148">
        <f>G89+J89+M89</f>
        <v>3</v>
      </c>
      <c r="Q89" s="146">
        <f>SUM(AG89:AI89)</f>
        <v>2</v>
      </c>
      <c r="R89" s="147" t="s">
        <v>17</v>
      </c>
      <c r="S89" s="148">
        <f>SUM(AJ89:AL89)</f>
        <v>0</v>
      </c>
      <c r="T89" s="149">
        <f>IF(Q89&gt;S89,1,0)</f>
        <v>1</v>
      </c>
      <c r="U89" s="150">
        <f>IF(S89&gt;Q89,1,0)</f>
        <v>0</v>
      </c>
      <c r="V89" s="90"/>
      <c r="X89" s="106"/>
      <c r="AG89" s="107">
        <f>IF(E89&gt;G89,1,0)</f>
        <v>1</v>
      </c>
      <c r="AH89" s="107">
        <f>IF(H89&gt;J89,1,0)</f>
        <v>1</v>
      </c>
      <c r="AI89" s="107">
        <f>IF(K89+M89&gt;0,IF(K89&gt;M89,1,0),0)</f>
        <v>0</v>
      </c>
      <c r="AJ89" s="107">
        <f>IF(G89&gt;E89,1,0)</f>
        <v>0</v>
      </c>
      <c r="AK89" s="107">
        <f>IF(J89&gt;H89,1,0)</f>
        <v>0</v>
      </c>
      <c r="AL89" s="107">
        <f>IF(K89+M89&gt;0,IF(M89&gt;K89,1,0),0)</f>
        <v>0</v>
      </c>
    </row>
    <row r="90" spans="2:38" ht="24.75" customHeight="1">
      <c r="B90" s="98" t="s">
        <v>61</v>
      </c>
      <c r="C90" s="238" t="s">
        <v>170</v>
      </c>
      <c r="D90" s="127" t="s">
        <v>173</v>
      </c>
      <c r="E90" s="100">
        <v>3</v>
      </c>
      <c r="F90" s="101" t="s">
        <v>17</v>
      </c>
      <c r="G90" s="102">
        <v>6</v>
      </c>
      <c r="H90" s="103">
        <v>2</v>
      </c>
      <c r="I90" s="101" t="s">
        <v>17</v>
      </c>
      <c r="J90" s="102">
        <v>6</v>
      </c>
      <c r="K90" s="237"/>
      <c r="L90" s="235" t="s">
        <v>17</v>
      </c>
      <c r="M90" s="240"/>
      <c r="N90" s="146">
        <f>E90+H90+K90</f>
        <v>5</v>
      </c>
      <c r="O90" s="147" t="s">
        <v>17</v>
      </c>
      <c r="P90" s="148">
        <f>G90+J90+M90</f>
        <v>12</v>
      </c>
      <c r="Q90" s="146">
        <f>SUM(AG90:AI90)</f>
        <v>0</v>
      </c>
      <c r="R90" s="147" t="s">
        <v>17</v>
      </c>
      <c r="S90" s="148">
        <f>SUM(AJ90:AL90)</f>
        <v>2</v>
      </c>
      <c r="T90" s="149">
        <f>IF(Q90&gt;S90,1,0)</f>
        <v>0</v>
      </c>
      <c r="U90" s="150">
        <f>IF(S90&gt;Q90,1,0)</f>
        <v>1</v>
      </c>
      <c r="V90" s="90"/>
      <c r="AG90" s="107">
        <f>IF(E90&gt;G90,1,0)</f>
        <v>0</v>
      </c>
      <c r="AH90" s="107">
        <f>IF(H90&gt;J90,1,0)</f>
        <v>0</v>
      </c>
      <c r="AI90" s="107">
        <f>IF(K90+M90&gt;0,IF(K90&gt;M90,1,0),0)</f>
        <v>0</v>
      </c>
      <c r="AJ90" s="107">
        <f>IF(G90&gt;E90,1,0)</f>
        <v>1</v>
      </c>
      <c r="AK90" s="107">
        <f>IF(J90&gt;H90,1,0)</f>
        <v>1</v>
      </c>
      <c r="AL90" s="107">
        <f>IF(K90+M90&gt;0,IF(M90&gt;K90,1,0),0)</f>
        <v>0</v>
      </c>
    </row>
    <row r="91" spans="2:38" ht="24.75" customHeight="1">
      <c r="B91" s="535" t="s">
        <v>62</v>
      </c>
      <c r="C91" s="383" t="s">
        <v>135</v>
      </c>
      <c r="D91" s="137" t="s">
        <v>173</v>
      </c>
      <c r="E91" s="565">
        <v>6</v>
      </c>
      <c r="F91" s="514" t="s">
        <v>17</v>
      </c>
      <c r="G91" s="563">
        <v>3</v>
      </c>
      <c r="H91" s="512">
        <v>3</v>
      </c>
      <c r="I91" s="514" t="s">
        <v>17</v>
      </c>
      <c r="J91" s="563">
        <v>6</v>
      </c>
      <c r="K91" s="555">
        <v>6</v>
      </c>
      <c r="L91" s="553" t="s">
        <v>17</v>
      </c>
      <c r="M91" s="557">
        <v>4</v>
      </c>
      <c r="N91" s="527">
        <f>E91+H91+K91</f>
        <v>15</v>
      </c>
      <c r="O91" s="529" t="s">
        <v>17</v>
      </c>
      <c r="P91" s="531">
        <f>G91+J91+M91</f>
        <v>13</v>
      </c>
      <c r="Q91" s="527">
        <f>SUM(AG91:AI91)</f>
        <v>2</v>
      </c>
      <c r="R91" s="529" t="s">
        <v>17</v>
      </c>
      <c r="S91" s="531">
        <f>SUM(AJ91:AL91)</f>
        <v>1</v>
      </c>
      <c r="T91" s="533">
        <f>IF(Q91&gt;S91,1,0)</f>
        <v>1</v>
      </c>
      <c r="U91" s="525">
        <f>IF(S91&gt;Q91,1,0)</f>
        <v>0</v>
      </c>
      <c r="V91" s="110"/>
      <c r="AG91" s="107">
        <f>IF(E91&gt;G91,1,0)</f>
        <v>1</v>
      </c>
      <c r="AH91" s="107">
        <f>IF(H91&gt;J91,1,0)</f>
        <v>0</v>
      </c>
      <c r="AI91" s="107">
        <f>IF(K91+M91&gt;0,IF(K91&gt;M91,1,0),0)</f>
        <v>1</v>
      </c>
      <c r="AJ91" s="107">
        <f>IF(G91&gt;E91,1,0)</f>
        <v>0</v>
      </c>
      <c r="AK91" s="107">
        <f>IF(J91&gt;H91,1,0)</f>
        <v>1</v>
      </c>
      <c r="AL91" s="107">
        <f>IF(K91+M91&gt;0,IF(M91&gt;K91,1,0),0)</f>
        <v>0</v>
      </c>
    </row>
    <row r="92" spans="2:22" ht="24.75" customHeight="1">
      <c r="B92" s="536"/>
      <c r="C92" s="378" t="s">
        <v>170</v>
      </c>
      <c r="D92" s="380" t="s">
        <v>138</v>
      </c>
      <c r="E92" s="566"/>
      <c r="F92" s="515"/>
      <c r="G92" s="579"/>
      <c r="H92" s="513"/>
      <c r="I92" s="515"/>
      <c r="J92" s="579"/>
      <c r="K92" s="556"/>
      <c r="L92" s="554"/>
      <c r="M92" s="558"/>
      <c r="N92" s="528"/>
      <c r="O92" s="530"/>
      <c r="P92" s="532"/>
      <c r="Q92" s="528"/>
      <c r="R92" s="530"/>
      <c r="S92" s="532"/>
      <c r="T92" s="534"/>
      <c r="U92" s="526"/>
      <c r="V92" s="110"/>
    </row>
    <row r="93" spans="2:22" ht="24.75" customHeight="1">
      <c r="B93" s="112"/>
      <c r="C93" s="151" t="s">
        <v>66</v>
      </c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3">
        <f>SUM(N89:N92)</f>
        <v>32</v>
      </c>
      <c r="O93" s="147" t="s">
        <v>17</v>
      </c>
      <c r="P93" s="154">
        <f>SUM(P89:P92)</f>
        <v>28</v>
      </c>
      <c r="Q93" s="153">
        <f>SUM(Q89:Q92)</f>
        <v>4</v>
      </c>
      <c r="R93" s="155" t="s">
        <v>17</v>
      </c>
      <c r="S93" s="154">
        <f>SUM(S89:S92)</f>
        <v>3</v>
      </c>
      <c r="T93" s="149">
        <f>SUM(T89:T92)</f>
        <v>2</v>
      </c>
      <c r="U93" s="150">
        <f>SUM(U89:U92)</f>
        <v>1</v>
      </c>
      <c r="V93" s="90"/>
    </row>
    <row r="94" spans="2:22" ht="24.75" customHeight="1">
      <c r="B94" s="112"/>
      <c r="C94" s="242" t="s">
        <v>67</v>
      </c>
      <c r="D94" s="243" t="str">
        <f>IF(T93&gt;U93,D84,IF(U93&gt;T93,D85,IF(U93+T93=0," ","CHYBA ZADÁNÍ")))</f>
        <v>Hrabůvka</v>
      </c>
      <c r="E94" s="151"/>
      <c r="F94" s="151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242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H88:J88"/>
    <mergeCell ref="K88:M88"/>
    <mergeCell ref="H91:H92"/>
    <mergeCell ref="L91:L92"/>
    <mergeCell ref="I91:I92"/>
    <mergeCell ref="K91:K92"/>
    <mergeCell ref="B91:B92"/>
    <mergeCell ref="E91:E92"/>
    <mergeCell ref="F91:F92"/>
    <mergeCell ref="G91:G92"/>
    <mergeCell ref="P83:U83"/>
    <mergeCell ref="S91:S92"/>
    <mergeCell ref="P84:U84"/>
    <mergeCell ref="J91:J92"/>
    <mergeCell ref="Q88:S88"/>
    <mergeCell ref="T91:T92"/>
    <mergeCell ref="N91:N92"/>
    <mergeCell ref="P86:U86"/>
    <mergeCell ref="U91:U92"/>
    <mergeCell ref="Q91:Q92"/>
    <mergeCell ref="R91:R92"/>
    <mergeCell ref="D85:I85"/>
    <mergeCell ref="P85:U85"/>
    <mergeCell ref="E87:M87"/>
    <mergeCell ref="N87:U87"/>
    <mergeCell ref="O91:O92"/>
    <mergeCell ref="N88:P88"/>
    <mergeCell ref="P91:P92"/>
    <mergeCell ref="M91:M92"/>
    <mergeCell ref="E88:G88"/>
    <mergeCell ref="D84:I84"/>
    <mergeCell ref="P66:P67"/>
    <mergeCell ref="I66:I67"/>
    <mergeCell ref="K66:K67"/>
    <mergeCell ref="L66:L67"/>
    <mergeCell ref="H66:H67"/>
    <mergeCell ref="P82:U82"/>
    <mergeCell ref="P78:Q78"/>
    <mergeCell ref="T78:U78"/>
    <mergeCell ref="P79:U79"/>
    <mergeCell ref="P81:U81"/>
    <mergeCell ref="U66:U67"/>
    <mergeCell ref="Q66:Q67"/>
    <mergeCell ref="R66:R67"/>
    <mergeCell ref="S66:S67"/>
    <mergeCell ref="T66:T67"/>
    <mergeCell ref="N66:N67"/>
    <mergeCell ref="O66:O67"/>
    <mergeCell ref="B66:B67"/>
    <mergeCell ref="E66:E67"/>
    <mergeCell ref="F66:F67"/>
    <mergeCell ref="G66:G67"/>
    <mergeCell ref="J66:J67"/>
    <mergeCell ref="M66:M67"/>
    <mergeCell ref="D59:I59"/>
    <mergeCell ref="P59:U59"/>
    <mergeCell ref="D60:I60"/>
    <mergeCell ref="P60:U60"/>
    <mergeCell ref="E62:M62"/>
    <mergeCell ref="E63:G63"/>
    <mergeCell ref="H63:J63"/>
    <mergeCell ref="K63:M63"/>
    <mergeCell ref="P56:U56"/>
    <mergeCell ref="P57:U57"/>
    <mergeCell ref="N62:U62"/>
    <mergeCell ref="Q63:S63"/>
    <mergeCell ref="P61:U61"/>
    <mergeCell ref="P58:U58"/>
    <mergeCell ref="N63:P63"/>
    <mergeCell ref="B41:B42"/>
    <mergeCell ref="E41:E42"/>
    <mergeCell ref="F41:F42"/>
    <mergeCell ref="G41:G42"/>
    <mergeCell ref="U41:U42"/>
    <mergeCell ref="N41:N42"/>
    <mergeCell ref="O41:O42"/>
    <mergeCell ref="P41:P42"/>
    <mergeCell ref="Q41:Q42"/>
    <mergeCell ref="S41:S42"/>
    <mergeCell ref="P54:U54"/>
    <mergeCell ref="R41:R42"/>
    <mergeCell ref="M41:M42"/>
    <mergeCell ref="H41:H42"/>
    <mergeCell ref="I41:I42"/>
    <mergeCell ref="J41:J42"/>
    <mergeCell ref="K41:K42"/>
    <mergeCell ref="L41:L42"/>
    <mergeCell ref="T41:T42"/>
    <mergeCell ref="T53:U53"/>
    <mergeCell ref="P53:Q53"/>
    <mergeCell ref="N13:P13"/>
    <mergeCell ref="E37:M37"/>
    <mergeCell ref="N37:U37"/>
    <mergeCell ref="P34:U34"/>
    <mergeCell ref="D34:I34"/>
    <mergeCell ref="P36:U36"/>
    <mergeCell ref="H13:J13"/>
    <mergeCell ref="H16:H17"/>
    <mergeCell ref="Q13:S13"/>
    <mergeCell ref="P29:U29"/>
    <mergeCell ref="E16:E17"/>
    <mergeCell ref="I16:I17"/>
    <mergeCell ref="N16:N17"/>
    <mergeCell ref="E13:G13"/>
    <mergeCell ref="P28:Q28"/>
    <mergeCell ref="T28:U28"/>
    <mergeCell ref="K16:K17"/>
    <mergeCell ref="E38:G38"/>
    <mergeCell ref="N38:P38"/>
    <mergeCell ref="H38:J38"/>
    <mergeCell ref="K38:M38"/>
    <mergeCell ref="T3:U3"/>
    <mergeCell ref="P3:Q3"/>
    <mergeCell ref="P4:U4"/>
    <mergeCell ref="T16:T17"/>
    <mergeCell ref="U16:U17"/>
    <mergeCell ref="Q16:Q17"/>
    <mergeCell ref="S16:S17"/>
    <mergeCell ref="R16:R17"/>
    <mergeCell ref="D35:I35"/>
    <mergeCell ref="P6:U6"/>
    <mergeCell ref="P10:U10"/>
    <mergeCell ref="P9:U9"/>
    <mergeCell ref="P8:U8"/>
    <mergeCell ref="P7:U7"/>
    <mergeCell ref="P16:P17"/>
    <mergeCell ref="N12:U12"/>
    <mergeCell ref="O16:O17"/>
    <mergeCell ref="P11:U11"/>
    <mergeCell ref="B16:B17"/>
    <mergeCell ref="M16:M17"/>
    <mergeCell ref="D9:I9"/>
    <mergeCell ref="K13:M13"/>
    <mergeCell ref="G16:G17"/>
    <mergeCell ref="J16:J17"/>
    <mergeCell ref="F16:F17"/>
    <mergeCell ref="L16:L17"/>
    <mergeCell ref="E12:M12"/>
    <mergeCell ref="D10:I10"/>
    <mergeCell ref="P35:U35"/>
    <mergeCell ref="Q38:S38"/>
    <mergeCell ref="P31:U31"/>
    <mergeCell ref="P32:U32"/>
    <mergeCell ref="P33:U33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5">
      <selection activeCell="Y69" sqref="Y6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68" t="s">
        <v>39</v>
      </c>
      <c r="H1" s="69"/>
      <c r="I1" s="69"/>
    </row>
    <row r="2" spans="6:9" ht="4.5" customHeight="1">
      <c r="F2" s="68"/>
      <c r="H2" s="69"/>
      <c r="I2" s="69"/>
    </row>
    <row r="3" spans="3:24" ht="21">
      <c r="C3" s="70" t="s">
        <v>40</v>
      </c>
      <c r="D3" s="71" t="s">
        <v>41</v>
      </c>
      <c r="E3" s="70"/>
      <c r="F3" s="70"/>
      <c r="G3" s="70"/>
      <c r="H3" s="70"/>
      <c r="I3" s="70"/>
      <c r="J3" s="70"/>
      <c r="K3" s="70"/>
      <c r="L3" s="70"/>
      <c r="P3" s="547" t="s">
        <v>42</v>
      </c>
      <c r="Q3" s="547"/>
      <c r="R3" s="72"/>
      <c r="S3" s="72"/>
      <c r="T3" s="548">
        <f>'Rozlosování-přehled'!$N$1</f>
        <v>2014</v>
      </c>
      <c r="U3" s="548"/>
      <c r="X3" s="73" t="s">
        <v>0</v>
      </c>
    </row>
    <row r="4" spans="3:32" ht="18.75">
      <c r="C4" s="74" t="s">
        <v>43</v>
      </c>
      <c r="D4" s="75"/>
      <c r="N4" s="76">
        <v>4</v>
      </c>
      <c r="P4" s="537" t="str">
        <f>IF(N4=1,P6,IF(N4=2,P7,IF(N4=3,P8,IF(N4=4,P9,IF(N4=5,P10,IF(N4=6,P11," "))))))</f>
        <v>VETERÁNI   I.</v>
      </c>
      <c r="Q4" s="538"/>
      <c r="R4" s="538"/>
      <c r="S4" s="538"/>
      <c r="T4" s="538"/>
      <c r="U4" s="539"/>
      <c r="W4" s="77" t="s">
        <v>1</v>
      </c>
      <c r="X4" s="78" t="s">
        <v>2</v>
      </c>
      <c r="AA4" s="1" t="s">
        <v>44</v>
      </c>
      <c r="AB4" s="300" t="s">
        <v>120</v>
      </c>
      <c r="AC4" s="300" t="s">
        <v>121</v>
      </c>
      <c r="AD4" s="1" t="s">
        <v>45</v>
      </c>
      <c r="AE4" s="1" t="s">
        <v>46</v>
      </c>
      <c r="AF4" s="1" t="s">
        <v>47</v>
      </c>
    </row>
    <row r="5" spans="3:21" ht="9" customHeight="1">
      <c r="C5" s="74"/>
      <c r="D5" s="75"/>
      <c r="J5" s="79"/>
      <c r="K5" s="79"/>
      <c r="L5" s="79"/>
      <c r="M5" s="74"/>
      <c r="N5" s="74"/>
      <c r="O5" s="74"/>
      <c r="P5" s="80"/>
      <c r="Q5" s="80"/>
      <c r="R5" s="80"/>
      <c r="S5" s="74"/>
      <c r="T5" s="74"/>
      <c r="U5" s="79"/>
    </row>
    <row r="6" spans="3:32" ht="20.25" customHeight="1">
      <c r="C6" s="74" t="s">
        <v>48</v>
      </c>
      <c r="D6" s="225"/>
      <c r="N6" s="82">
        <v>1</v>
      </c>
      <c r="P6" s="546" t="s">
        <v>49</v>
      </c>
      <c r="Q6" s="546"/>
      <c r="R6" s="546"/>
      <c r="S6" s="546"/>
      <c r="T6" s="546"/>
      <c r="U6" s="546"/>
      <c r="W6" s="83">
        <v>1</v>
      </c>
      <c r="X6" s="84" t="str">
        <f>IF($N$4=1,AA6,IF($N$4=2,AB6,IF($N$4=3,AC6,IF($N$4=4,AD6,IF($N$4=5,AE6,IF($N$4=6,AF6," "))))))</f>
        <v>Brušperk</v>
      </c>
      <c r="AA6" s="1">
        <f>'1.'!AA81</f>
        <v>0</v>
      </c>
      <c r="AB6" s="1">
        <f>'1.'!AB81</f>
        <v>0</v>
      </c>
      <c r="AC6" s="1">
        <f>'1.'!AC81</f>
        <v>0</v>
      </c>
      <c r="AD6" s="1" t="str">
        <f>'Utkání-výsledky'!N4</f>
        <v>Brušperk</v>
      </c>
      <c r="AE6" s="1">
        <f>'1.'!AE81</f>
        <v>0</v>
      </c>
      <c r="AF6" s="1">
        <f>'1.'!AF81</f>
        <v>0</v>
      </c>
    </row>
    <row r="7" spans="3:32" ht="16.5" customHeight="1">
      <c r="C7" s="74" t="s">
        <v>50</v>
      </c>
      <c r="D7" s="225"/>
      <c r="N7" s="82">
        <v>2</v>
      </c>
      <c r="P7" s="546" t="s">
        <v>156</v>
      </c>
      <c r="Q7" s="546"/>
      <c r="R7" s="546"/>
      <c r="S7" s="546"/>
      <c r="T7" s="546"/>
      <c r="U7" s="546"/>
      <c r="W7" s="83">
        <v>2</v>
      </c>
      <c r="X7" s="84" t="str">
        <f aca="true" t="shared" si="0" ref="X7:X13">IF($N$4=1,AA7,IF($N$4=2,AB7,IF($N$4=3,AC7,IF($N$4=4,AD7,IF($N$4=5,AE7,IF($N$4=6,AF7," "))))))</f>
        <v>Hrabůvka</v>
      </c>
      <c r="AA7" s="1">
        <f>'1.'!AA82</f>
        <v>0</v>
      </c>
      <c r="AB7" s="1">
        <f>'1.'!AB82</f>
        <v>0</v>
      </c>
      <c r="AC7" s="1">
        <f>'1.'!AC82</f>
        <v>0</v>
      </c>
      <c r="AD7" s="1" t="str">
        <f>'Utkání-výsledky'!N5</f>
        <v>Hrabůvka</v>
      </c>
      <c r="AE7" s="1">
        <f>'1.'!AE82</f>
        <v>0</v>
      </c>
      <c r="AF7" s="1">
        <f>'1.'!AF82</f>
        <v>0</v>
      </c>
    </row>
    <row r="8" spans="3:32" ht="15" customHeight="1">
      <c r="C8" s="74"/>
      <c r="D8" s="373"/>
      <c r="E8" s="373"/>
      <c r="F8" s="373"/>
      <c r="G8" s="373"/>
      <c r="N8" s="82">
        <v>3</v>
      </c>
      <c r="P8" s="549" t="s">
        <v>157</v>
      </c>
      <c r="Q8" s="546"/>
      <c r="R8" s="546"/>
      <c r="S8" s="546"/>
      <c r="T8" s="546"/>
      <c r="U8" s="546"/>
      <c r="W8" s="83">
        <v>3</v>
      </c>
      <c r="X8" s="84" t="str">
        <f t="shared" si="0"/>
        <v>Nová Bělá</v>
      </c>
      <c r="AA8" s="1">
        <f>'1.'!AA83</f>
        <v>0</v>
      </c>
      <c r="AB8" s="1">
        <f>'1.'!AB83</f>
        <v>0</v>
      </c>
      <c r="AC8" s="1">
        <f>'1.'!AC83</f>
        <v>0</v>
      </c>
      <c r="AD8" s="1" t="str">
        <f>'Utkání-výsledky'!N6</f>
        <v>Nová Bělá</v>
      </c>
      <c r="AE8" s="1">
        <f>'1.'!AE83</f>
        <v>0</v>
      </c>
      <c r="AF8" s="1">
        <f>'1.'!AF83</f>
        <v>0</v>
      </c>
    </row>
    <row r="9" spans="2:32" ht="18.75">
      <c r="B9" s="87">
        <v>3</v>
      </c>
      <c r="C9" s="70" t="s">
        <v>53</v>
      </c>
      <c r="D9" s="550" t="str">
        <f>IF(B9=1,X6,IF(B9=2,X7,IF(B9=3,X8,IF(B9=4,X9,IF(B9=5,X10,IF(B9=6,X11,IF(B9=7,X12,IF(B9=8,X13," "))))))))</f>
        <v>Nová Bělá</v>
      </c>
      <c r="E9" s="551"/>
      <c r="F9" s="551"/>
      <c r="G9" s="551"/>
      <c r="H9" s="551"/>
      <c r="I9" s="552"/>
      <c r="N9" s="82">
        <v>4</v>
      </c>
      <c r="P9" s="521" t="s">
        <v>51</v>
      </c>
      <c r="Q9" s="521"/>
      <c r="R9" s="521"/>
      <c r="S9" s="521"/>
      <c r="T9" s="521"/>
      <c r="U9" s="521"/>
      <c r="W9" s="83">
        <v>4</v>
      </c>
      <c r="X9" s="84" t="str">
        <f t="shared" si="0"/>
        <v>Výškovice  B</v>
      </c>
      <c r="AA9" s="1">
        <f>'1.'!AA84</f>
        <v>0</v>
      </c>
      <c r="AB9" s="1">
        <f>'1.'!AB84</f>
        <v>0</v>
      </c>
      <c r="AC9" s="1">
        <f>'1.'!AC84</f>
        <v>0</v>
      </c>
      <c r="AD9" s="1" t="str">
        <f>'Utkání-výsledky'!N7</f>
        <v>Výškovice  B</v>
      </c>
      <c r="AE9" s="1">
        <f>'1.'!AE84</f>
        <v>0</v>
      </c>
      <c r="AF9" s="1">
        <f>'1.'!AF84</f>
        <v>0</v>
      </c>
    </row>
    <row r="10" spans="2:32" ht="19.5" customHeight="1">
      <c r="B10" s="87">
        <v>8</v>
      </c>
      <c r="C10" s="70" t="s">
        <v>55</v>
      </c>
      <c r="D10" s="550" t="str">
        <f>IF(B10=1,X6,IF(B10=2,X7,IF(B10=3,X8,IF(B10=4,X9,IF(B10=5,X10,IF(B10=6,X11,IF(B10=7,X12,IF(B10=8,X13," "))))))))</f>
        <v>Výškovice  C</v>
      </c>
      <c r="E10" s="551"/>
      <c r="F10" s="551"/>
      <c r="G10" s="551"/>
      <c r="H10" s="551"/>
      <c r="I10" s="552"/>
      <c r="N10" s="82">
        <v>5</v>
      </c>
      <c r="P10" s="521" t="s">
        <v>54</v>
      </c>
      <c r="Q10" s="521"/>
      <c r="R10" s="521"/>
      <c r="S10" s="521"/>
      <c r="T10" s="521"/>
      <c r="U10" s="521"/>
      <c r="W10" s="83">
        <v>5</v>
      </c>
      <c r="X10" s="84" t="str">
        <f t="shared" si="0"/>
        <v>Vratimov</v>
      </c>
      <c r="AA10" s="1">
        <f>'1.'!AA85</f>
        <v>0</v>
      </c>
      <c r="AB10" s="1">
        <f>'1.'!AB85</f>
        <v>0</v>
      </c>
      <c r="AC10" s="1">
        <f>'1.'!AC85</f>
        <v>0</v>
      </c>
      <c r="AD10" s="1" t="str">
        <f>'Utkání-výsledky'!N8</f>
        <v>Vratimov</v>
      </c>
      <c r="AE10" s="1">
        <f>'1.'!AE85</f>
        <v>0</v>
      </c>
      <c r="AF10" s="1">
        <f>'1.'!AF85</f>
        <v>0</v>
      </c>
    </row>
    <row r="11" spans="14:32" ht="15.75" customHeight="1">
      <c r="N11" s="82">
        <v>6</v>
      </c>
      <c r="P11" s="521" t="s">
        <v>56</v>
      </c>
      <c r="Q11" s="521"/>
      <c r="R11" s="521"/>
      <c r="S11" s="521"/>
      <c r="T11" s="521"/>
      <c r="U11" s="521"/>
      <c r="W11" s="83">
        <v>6</v>
      </c>
      <c r="X11" s="84" t="str">
        <f t="shared" si="0"/>
        <v>Výškovice  A</v>
      </c>
      <c r="AA11" s="1">
        <f>'1.'!AA86</f>
        <v>0</v>
      </c>
      <c r="AB11" s="1">
        <f>'1.'!AB86</f>
        <v>0</v>
      </c>
      <c r="AC11" s="1">
        <f>'1.'!AC86</f>
        <v>0</v>
      </c>
      <c r="AD11" s="1" t="str">
        <f>'Utkání-výsledky'!N9</f>
        <v>Výškovice  A</v>
      </c>
      <c r="AE11" s="1">
        <f>'1.'!AE86</f>
        <v>0</v>
      </c>
      <c r="AF11" s="1">
        <f>'1.'!AF86</f>
        <v>0</v>
      </c>
    </row>
    <row r="12" spans="3:38" ht="15">
      <c r="C12" s="88" t="s">
        <v>57</v>
      </c>
      <c r="D12" s="89"/>
      <c r="E12" s="543" t="s">
        <v>58</v>
      </c>
      <c r="F12" s="544"/>
      <c r="G12" s="544"/>
      <c r="H12" s="544"/>
      <c r="I12" s="544"/>
      <c r="J12" s="544"/>
      <c r="K12" s="544"/>
      <c r="L12" s="544"/>
      <c r="M12" s="544"/>
      <c r="N12" s="544" t="s">
        <v>59</v>
      </c>
      <c r="O12" s="544"/>
      <c r="P12" s="544"/>
      <c r="Q12" s="544"/>
      <c r="R12" s="544"/>
      <c r="S12" s="544"/>
      <c r="T12" s="544"/>
      <c r="U12" s="544"/>
      <c r="V12" s="90"/>
      <c r="W12" s="83">
        <v>7</v>
      </c>
      <c r="X12" s="84" t="str">
        <f t="shared" si="0"/>
        <v>Stará Bělá  A</v>
      </c>
      <c r="AA12" s="1">
        <f>'1.'!AA87</f>
        <v>0</v>
      </c>
      <c r="AB12" s="1">
        <f>'1.'!AB87</f>
        <v>0</v>
      </c>
      <c r="AC12" s="1">
        <f>'1.'!AC87</f>
        <v>0</v>
      </c>
      <c r="AD12" s="1" t="str">
        <f>'Utkání-výsledky'!N10</f>
        <v>Stará Bělá  A</v>
      </c>
      <c r="AE12" s="1">
        <f>'1.'!AE87</f>
        <v>0</v>
      </c>
      <c r="AF12" s="1">
        <f>'1.'!AF87</f>
        <v>0</v>
      </c>
      <c r="AG12" s="74"/>
      <c r="AH12" s="91"/>
      <c r="AI12" s="91"/>
      <c r="AJ12" s="73" t="s">
        <v>0</v>
      </c>
      <c r="AK12" s="91"/>
      <c r="AL12" s="91"/>
    </row>
    <row r="13" spans="2:38" ht="21" customHeight="1">
      <c r="B13" s="92"/>
      <c r="C13" s="93" t="s">
        <v>7</v>
      </c>
      <c r="D13" s="94" t="s">
        <v>8</v>
      </c>
      <c r="E13" s="545" t="s">
        <v>60</v>
      </c>
      <c r="F13" s="523"/>
      <c r="G13" s="524"/>
      <c r="H13" s="522" t="s">
        <v>61</v>
      </c>
      <c r="I13" s="523"/>
      <c r="J13" s="524" t="s">
        <v>61</v>
      </c>
      <c r="K13" s="522" t="s">
        <v>62</v>
      </c>
      <c r="L13" s="523"/>
      <c r="M13" s="523" t="s">
        <v>62</v>
      </c>
      <c r="N13" s="522" t="s">
        <v>63</v>
      </c>
      <c r="O13" s="523"/>
      <c r="P13" s="524"/>
      <c r="Q13" s="522" t="s">
        <v>64</v>
      </c>
      <c r="R13" s="523"/>
      <c r="S13" s="524"/>
      <c r="T13" s="95" t="s">
        <v>65</v>
      </c>
      <c r="U13" s="96"/>
      <c r="V13" s="97"/>
      <c r="W13" s="83">
        <v>8</v>
      </c>
      <c r="X13" s="84" t="str">
        <f t="shared" si="0"/>
        <v>Výškovice  C</v>
      </c>
      <c r="AA13" s="1">
        <f>'1.'!AA88</f>
        <v>0</v>
      </c>
      <c r="AB13" s="1">
        <f>'1.'!AB88</f>
        <v>0</v>
      </c>
      <c r="AC13" s="1">
        <f>'1.'!AC88</f>
        <v>0</v>
      </c>
      <c r="AD13" s="1" t="str">
        <f>'Utkání-výsledky'!N11</f>
        <v>Výškovice  C</v>
      </c>
      <c r="AE13" s="1">
        <f>'1.'!AE88</f>
        <v>0</v>
      </c>
      <c r="AF13" s="1">
        <f>'1.'!AF88</f>
        <v>0</v>
      </c>
      <c r="AG13" s="4" t="s">
        <v>60</v>
      </c>
      <c r="AH13" s="4" t="s">
        <v>61</v>
      </c>
      <c r="AI13" s="4" t="s">
        <v>62</v>
      </c>
      <c r="AJ13" s="4" t="s">
        <v>60</v>
      </c>
      <c r="AK13" s="4" t="s">
        <v>61</v>
      </c>
      <c r="AL13" s="4" t="s">
        <v>62</v>
      </c>
    </row>
    <row r="14" spans="2:38" ht="24.75" customHeight="1">
      <c r="B14" s="98" t="s">
        <v>60</v>
      </c>
      <c r="C14" s="127" t="s">
        <v>173</v>
      </c>
      <c r="D14" s="137" t="s">
        <v>147</v>
      </c>
      <c r="E14" s="129">
        <v>2</v>
      </c>
      <c r="F14" s="130" t="s">
        <v>17</v>
      </c>
      <c r="G14" s="250">
        <v>6</v>
      </c>
      <c r="H14" s="251">
        <v>6</v>
      </c>
      <c r="I14" s="252" t="s">
        <v>17</v>
      </c>
      <c r="J14" s="131">
        <v>0</v>
      </c>
      <c r="K14" s="132">
        <v>6</v>
      </c>
      <c r="L14" s="130" t="s">
        <v>17</v>
      </c>
      <c r="M14" s="133">
        <v>4</v>
      </c>
      <c r="N14" s="134">
        <f>E14+H14+K14</f>
        <v>14</v>
      </c>
      <c r="O14" s="135" t="s">
        <v>17</v>
      </c>
      <c r="P14" s="136">
        <f>G14+J14+M14</f>
        <v>10</v>
      </c>
      <c r="Q14" s="134">
        <f>SUM(AG14:AI14)</f>
        <v>2</v>
      </c>
      <c r="R14" s="135" t="s">
        <v>17</v>
      </c>
      <c r="S14" s="136">
        <f>SUM(AJ14:AL14)</f>
        <v>1</v>
      </c>
      <c r="T14" s="104">
        <f>IF(Q14&gt;S14,1,0)</f>
        <v>1</v>
      </c>
      <c r="U14" s="105">
        <f>IF(S14&gt;Q14,1,0)</f>
        <v>0</v>
      </c>
      <c r="V14" s="90"/>
      <c r="X14" s="75"/>
      <c r="AG14" s="107">
        <f>IF(E14&gt;G14,1,0)</f>
        <v>0</v>
      </c>
      <c r="AH14" s="107">
        <f>IF(H14&gt;J14,1,0)</f>
        <v>1</v>
      </c>
      <c r="AI14" s="107">
        <f>IF(K14+M14&gt;0,IF(K14&gt;M14,1,0),0)</f>
        <v>1</v>
      </c>
      <c r="AJ14" s="107">
        <f>IF(G14&gt;E14,1,0)</f>
        <v>1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98" t="s">
        <v>61</v>
      </c>
      <c r="C15" s="138" t="s">
        <v>179</v>
      </c>
      <c r="D15" s="127" t="s">
        <v>148</v>
      </c>
      <c r="E15" s="129">
        <v>6</v>
      </c>
      <c r="F15" s="130" t="s">
        <v>17</v>
      </c>
      <c r="G15" s="250">
        <v>3</v>
      </c>
      <c r="H15" s="251">
        <v>6</v>
      </c>
      <c r="I15" s="252" t="s">
        <v>17</v>
      </c>
      <c r="J15" s="131">
        <v>2</v>
      </c>
      <c r="K15" s="132"/>
      <c r="L15" s="130" t="s">
        <v>17</v>
      </c>
      <c r="M15" s="133"/>
      <c r="N15" s="134">
        <f>E15+H15+K15</f>
        <v>12</v>
      </c>
      <c r="O15" s="135" t="s">
        <v>17</v>
      </c>
      <c r="P15" s="136">
        <f>G15+J15+M15</f>
        <v>5</v>
      </c>
      <c r="Q15" s="134">
        <f>SUM(AG15:AI15)</f>
        <v>2</v>
      </c>
      <c r="R15" s="135" t="s">
        <v>17</v>
      </c>
      <c r="S15" s="136">
        <f>SUM(AJ15:AL15)</f>
        <v>0</v>
      </c>
      <c r="T15" s="104">
        <f>IF(Q15&gt;S15,1,0)</f>
        <v>1</v>
      </c>
      <c r="U15" s="105">
        <f>IF(S15&gt;Q15,1,0)</f>
        <v>0</v>
      </c>
      <c r="V15" s="90"/>
      <c r="X15" s="75" t="s">
        <v>123</v>
      </c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535" t="s">
        <v>62</v>
      </c>
      <c r="C16" s="138"/>
      <c r="D16" s="137"/>
      <c r="E16" s="584"/>
      <c r="F16" s="582" t="s">
        <v>17</v>
      </c>
      <c r="G16" s="586"/>
      <c r="H16" s="588"/>
      <c r="I16" s="590" t="s">
        <v>17</v>
      </c>
      <c r="J16" s="592"/>
      <c r="K16" s="580"/>
      <c r="L16" s="582" t="s">
        <v>17</v>
      </c>
      <c r="M16" s="577"/>
      <c r="N16" s="569">
        <f>E16+H16+K16</f>
        <v>0</v>
      </c>
      <c r="O16" s="571" t="s">
        <v>17</v>
      </c>
      <c r="P16" s="573">
        <f>G16+J16+M16</f>
        <v>0</v>
      </c>
      <c r="Q16" s="569">
        <f>SUM(AG16:AI16)</f>
        <v>0</v>
      </c>
      <c r="R16" s="571" t="s">
        <v>17</v>
      </c>
      <c r="S16" s="573">
        <f>SUM(AJ16:AL16)</f>
        <v>0</v>
      </c>
      <c r="T16" s="575">
        <f>IF(Q16&gt;S16,1,0)</f>
        <v>0</v>
      </c>
      <c r="U16" s="567">
        <f>IF(S16&gt;Q16,1,0)</f>
        <v>0</v>
      </c>
      <c r="V16" s="110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4" ht="21" customHeight="1">
      <c r="B17" s="536"/>
      <c r="C17" s="380"/>
      <c r="D17" s="382"/>
      <c r="E17" s="585"/>
      <c r="F17" s="583"/>
      <c r="G17" s="587"/>
      <c r="H17" s="589"/>
      <c r="I17" s="591"/>
      <c r="J17" s="593"/>
      <c r="K17" s="581"/>
      <c r="L17" s="583"/>
      <c r="M17" s="578"/>
      <c r="N17" s="570"/>
      <c r="O17" s="572"/>
      <c r="P17" s="574"/>
      <c r="Q17" s="570"/>
      <c r="R17" s="572"/>
      <c r="S17" s="574"/>
      <c r="T17" s="576"/>
      <c r="U17" s="568"/>
      <c r="V17" s="110"/>
      <c r="X17" s="75" t="s">
        <v>123</v>
      </c>
    </row>
    <row r="18" spans="2:22" ht="23.25" customHeight="1">
      <c r="B18" s="112"/>
      <c r="C18" s="139" t="s">
        <v>66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1">
        <f>SUM(N14:N17)</f>
        <v>26</v>
      </c>
      <c r="O18" s="135" t="s">
        <v>17</v>
      </c>
      <c r="P18" s="142">
        <f>SUM(P14:P17)</f>
        <v>15</v>
      </c>
      <c r="Q18" s="141">
        <f>SUM(Q14:Q17)</f>
        <v>4</v>
      </c>
      <c r="R18" s="143" t="s">
        <v>17</v>
      </c>
      <c r="S18" s="142">
        <f>SUM(S14:S17)</f>
        <v>1</v>
      </c>
      <c r="T18" s="104">
        <f>SUM(T14:T17)</f>
        <v>2</v>
      </c>
      <c r="U18" s="105">
        <f>SUM(U14:U17)</f>
        <v>0</v>
      </c>
      <c r="V18" s="90"/>
    </row>
    <row r="19" spans="2:27" ht="21" customHeight="1">
      <c r="B19" s="112"/>
      <c r="C19" s="3" t="s">
        <v>67</v>
      </c>
      <c r="D19" s="115" t="str">
        <f>IF(T18&gt;U18,D9,IF(U18&gt;T18,D10,IF(U18+T18=0," ","CHYBA ZADÁNÍ")))</f>
        <v>Nová Bělá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3"/>
      <c r="V19" s="116"/>
      <c r="AA19" s="117"/>
    </row>
    <row r="20" spans="2:22" ht="19.5" customHeight="1">
      <c r="B20" s="112"/>
      <c r="C20" s="3" t="s">
        <v>68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2" t="s">
        <v>53</v>
      </c>
      <c r="K21" s="2"/>
      <c r="L21" s="2"/>
      <c r="T21" s="2" t="s">
        <v>55</v>
      </c>
    </row>
    <row r="22" spans="3:21" ht="15">
      <c r="C22" s="74" t="s">
        <v>69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89"/>
      <c r="C26" s="89"/>
      <c r="D26" s="89"/>
      <c r="E26" s="89"/>
      <c r="F26" s="120" t="s">
        <v>39</v>
      </c>
      <c r="G26" s="89"/>
      <c r="H26" s="121"/>
      <c r="I26" s="121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</row>
    <row r="27" spans="6:9" ht="8.25" customHeight="1">
      <c r="F27" s="68"/>
      <c r="H27" s="69"/>
      <c r="I27" s="69"/>
    </row>
    <row r="28" spans="3:24" ht="21">
      <c r="C28" s="70" t="s">
        <v>40</v>
      </c>
      <c r="D28" s="71" t="s">
        <v>41</v>
      </c>
      <c r="E28" s="70"/>
      <c r="F28" s="70"/>
      <c r="G28" s="70"/>
      <c r="H28" s="70"/>
      <c r="I28" s="70"/>
      <c r="J28" s="70"/>
      <c r="K28" s="70"/>
      <c r="L28" s="70"/>
      <c r="P28" s="547" t="s">
        <v>42</v>
      </c>
      <c r="Q28" s="547"/>
      <c r="R28" s="72"/>
      <c r="S28" s="72"/>
      <c r="T28" s="548">
        <f>'Rozlosování-přehled'!$N$1</f>
        <v>2014</v>
      </c>
      <c r="U28" s="548"/>
      <c r="X28" s="73" t="s">
        <v>0</v>
      </c>
    </row>
    <row r="29" spans="3:32" ht="18.75">
      <c r="C29" s="74" t="s">
        <v>43</v>
      </c>
      <c r="D29" s="122"/>
      <c r="N29" s="76">
        <v>4</v>
      </c>
      <c r="P29" s="537" t="str">
        <f>IF(N29=1,P31,IF(N29=2,P32,IF(N29=3,P33,IF(N29=4,P34,IF(N29=5,P35,IF(N29=6,P36," "))))))</f>
        <v>VETERÁNI   I.</v>
      </c>
      <c r="Q29" s="538"/>
      <c r="R29" s="538"/>
      <c r="S29" s="538"/>
      <c r="T29" s="538"/>
      <c r="U29" s="539"/>
      <c r="W29" s="77" t="s">
        <v>1</v>
      </c>
      <c r="X29" s="74" t="s">
        <v>2</v>
      </c>
      <c r="AA29" s="1" t="s">
        <v>44</v>
      </c>
      <c r="AB29" s="300" t="s">
        <v>120</v>
      </c>
      <c r="AC29" s="300" t="s">
        <v>121</v>
      </c>
      <c r="AD29" s="1" t="s">
        <v>45</v>
      </c>
      <c r="AE29" s="1" t="s">
        <v>46</v>
      </c>
      <c r="AF29" s="1" t="s">
        <v>47</v>
      </c>
    </row>
    <row r="30" spans="3:21" ht="6.75" customHeight="1">
      <c r="C30" s="74"/>
      <c r="D30" s="79"/>
      <c r="E30" s="79"/>
      <c r="F30" s="79"/>
      <c r="G30" s="74"/>
      <c r="H30" s="74"/>
      <c r="I30" s="74"/>
      <c r="J30" s="79"/>
      <c r="K30" s="79"/>
      <c r="L30" s="79"/>
      <c r="M30" s="74"/>
      <c r="N30" s="74"/>
      <c r="O30" s="74"/>
      <c r="P30" s="80"/>
      <c r="Q30" s="80"/>
      <c r="R30" s="80"/>
      <c r="S30" s="74"/>
      <c r="T30" s="74"/>
      <c r="U30" s="79"/>
    </row>
    <row r="31" spans="3:32" ht="15.75" customHeight="1">
      <c r="C31" s="74" t="s">
        <v>48</v>
      </c>
      <c r="D31" s="225"/>
      <c r="E31" s="81"/>
      <c r="F31" s="81"/>
      <c r="N31" s="82">
        <v>1</v>
      </c>
      <c r="P31" s="546" t="s">
        <v>49</v>
      </c>
      <c r="Q31" s="546"/>
      <c r="R31" s="546"/>
      <c r="S31" s="546"/>
      <c r="T31" s="546"/>
      <c r="U31" s="546"/>
      <c r="W31" s="83">
        <v>1</v>
      </c>
      <c r="X31" s="84" t="str">
        <f>IF($N$4=1,AA31,IF($N$4=2,AB31,IF($N$4=3,AC31,IF($N$4=4,AD31,IF($N$4=5,AE31,IF($N$4=6,AF31," "))))))</f>
        <v>Brušperk</v>
      </c>
      <c r="AA31" s="1">
        <f aca="true" t="shared" si="1" ref="AA31:AE38">AA6</f>
        <v>0</v>
      </c>
      <c r="AB31" s="1">
        <f t="shared" si="1"/>
        <v>0</v>
      </c>
      <c r="AC31" s="1">
        <f>AC6</f>
        <v>0</v>
      </c>
      <c r="AD31" s="1" t="str">
        <f t="shared" si="1"/>
        <v>Brušperk</v>
      </c>
      <c r="AE31" s="1">
        <f t="shared" si="1"/>
        <v>0</v>
      </c>
      <c r="AF31" s="1">
        <f aca="true" t="shared" si="2" ref="AF31:AF38">AF6</f>
        <v>0</v>
      </c>
    </row>
    <row r="32" spans="3:32" ht="15" customHeight="1">
      <c r="C32" s="74" t="s">
        <v>50</v>
      </c>
      <c r="D32" s="225"/>
      <c r="E32" s="86"/>
      <c r="F32" s="86"/>
      <c r="N32" s="82">
        <v>2</v>
      </c>
      <c r="P32" s="546" t="s">
        <v>156</v>
      </c>
      <c r="Q32" s="546"/>
      <c r="R32" s="546"/>
      <c r="S32" s="546"/>
      <c r="T32" s="546"/>
      <c r="U32" s="546"/>
      <c r="W32" s="83">
        <v>2</v>
      </c>
      <c r="X32" s="84" t="str">
        <f aca="true" t="shared" si="3" ref="X32:X38">IF($N$4=1,AA32,IF($N$4=2,AB32,IF($N$4=3,AC32,IF($N$4=4,AD32,IF($N$4=5,AE32,IF($N$4=6,AF32," "))))))</f>
        <v>Hrabůvka</v>
      </c>
      <c r="AA32" s="1">
        <f t="shared" si="1"/>
        <v>0</v>
      </c>
      <c r="AB32" s="1">
        <f t="shared" si="1"/>
        <v>0</v>
      </c>
      <c r="AC32" s="1">
        <f t="shared" si="1"/>
        <v>0</v>
      </c>
      <c r="AD32" s="1" t="str">
        <f t="shared" si="1"/>
        <v>Hrabůvka</v>
      </c>
      <c r="AE32" s="1">
        <f t="shared" si="1"/>
        <v>0</v>
      </c>
      <c r="AF32" s="1">
        <f t="shared" si="2"/>
        <v>0</v>
      </c>
    </row>
    <row r="33" spans="3:32" ht="15" customHeight="1">
      <c r="C33" s="74"/>
      <c r="N33" s="82">
        <v>3</v>
      </c>
      <c r="P33" s="549" t="s">
        <v>157</v>
      </c>
      <c r="Q33" s="546"/>
      <c r="R33" s="546"/>
      <c r="S33" s="546"/>
      <c r="T33" s="546"/>
      <c r="U33" s="546"/>
      <c r="W33" s="83">
        <v>3</v>
      </c>
      <c r="X33" s="84" t="str">
        <f t="shared" si="3"/>
        <v>Nová Bělá</v>
      </c>
      <c r="AA33" s="1">
        <f t="shared" si="1"/>
        <v>0</v>
      </c>
      <c r="AB33" s="1">
        <f t="shared" si="1"/>
        <v>0</v>
      </c>
      <c r="AC33" s="1">
        <f t="shared" si="1"/>
        <v>0</v>
      </c>
      <c r="AD33" s="1" t="str">
        <f t="shared" si="1"/>
        <v>Nová Bělá</v>
      </c>
      <c r="AE33" s="1">
        <f t="shared" si="1"/>
        <v>0</v>
      </c>
      <c r="AF33" s="1">
        <f t="shared" si="2"/>
        <v>0</v>
      </c>
    </row>
    <row r="34" spans="2:32" ht="18.75">
      <c r="B34" s="87">
        <v>4</v>
      </c>
      <c r="C34" s="70" t="s">
        <v>53</v>
      </c>
      <c r="D34" s="540" t="str">
        <f>IF(B34=1,X31,IF(B34=2,X32,IF(B34=3,X33,IF(B34=4,X34,IF(B34=5,X35,IF(B34=6,X36,IF(B34=7,X37,IF(B34=8,X38," "))))))))</f>
        <v>Výškovice  B</v>
      </c>
      <c r="E34" s="541"/>
      <c r="F34" s="541"/>
      <c r="G34" s="541"/>
      <c r="H34" s="541"/>
      <c r="I34" s="542"/>
      <c r="N34" s="82">
        <v>4</v>
      </c>
      <c r="P34" s="521" t="s">
        <v>51</v>
      </c>
      <c r="Q34" s="521"/>
      <c r="R34" s="521"/>
      <c r="S34" s="521"/>
      <c r="T34" s="521"/>
      <c r="U34" s="521"/>
      <c r="W34" s="83">
        <v>4</v>
      </c>
      <c r="X34" s="84" t="str">
        <f t="shared" si="3"/>
        <v>Výškovice  B</v>
      </c>
      <c r="AA34" s="1">
        <f t="shared" si="1"/>
        <v>0</v>
      </c>
      <c r="AB34" s="1">
        <f t="shared" si="1"/>
        <v>0</v>
      </c>
      <c r="AC34" s="1">
        <f t="shared" si="1"/>
        <v>0</v>
      </c>
      <c r="AD34" s="1" t="str">
        <f t="shared" si="1"/>
        <v>Výškovice  B</v>
      </c>
      <c r="AE34" s="1">
        <f t="shared" si="1"/>
        <v>0</v>
      </c>
      <c r="AF34" s="1">
        <f t="shared" si="2"/>
        <v>0</v>
      </c>
    </row>
    <row r="35" spans="2:32" ht="18.75">
      <c r="B35" s="87">
        <v>2</v>
      </c>
      <c r="C35" s="70" t="s">
        <v>55</v>
      </c>
      <c r="D35" s="540" t="str">
        <f>IF(B35=1,X31,IF(B35=2,X32,IF(B35=3,X33,IF(B35=4,X34,IF(B35=5,X35,IF(B35=6,X36,IF(B35=7,X37,IF(B35=8,X38," "))))))))</f>
        <v>Hrabůvka</v>
      </c>
      <c r="E35" s="541"/>
      <c r="F35" s="541"/>
      <c r="G35" s="541"/>
      <c r="H35" s="541"/>
      <c r="I35" s="542"/>
      <c r="N35" s="82">
        <v>5</v>
      </c>
      <c r="P35" s="521" t="s">
        <v>54</v>
      </c>
      <c r="Q35" s="521"/>
      <c r="R35" s="521"/>
      <c r="S35" s="521"/>
      <c r="T35" s="521"/>
      <c r="U35" s="521"/>
      <c r="W35" s="83">
        <v>5</v>
      </c>
      <c r="X35" s="84" t="str">
        <f t="shared" si="3"/>
        <v>Vratimov</v>
      </c>
      <c r="AA35" s="1">
        <f t="shared" si="1"/>
        <v>0</v>
      </c>
      <c r="AB35" s="1">
        <f t="shared" si="1"/>
        <v>0</v>
      </c>
      <c r="AC35" s="1">
        <f t="shared" si="1"/>
        <v>0</v>
      </c>
      <c r="AD35" s="1" t="str">
        <f t="shared" si="1"/>
        <v>Vratimov</v>
      </c>
      <c r="AE35" s="1">
        <f t="shared" si="1"/>
        <v>0</v>
      </c>
      <c r="AF35" s="1">
        <f t="shared" si="2"/>
        <v>0</v>
      </c>
    </row>
    <row r="36" spans="14:32" ht="15">
      <c r="N36" s="82">
        <v>6</v>
      </c>
      <c r="P36" s="521" t="s">
        <v>56</v>
      </c>
      <c r="Q36" s="521"/>
      <c r="R36" s="521"/>
      <c r="S36" s="521"/>
      <c r="T36" s="521"/>
      <c r="U36" s="521"/>
      <c r="W36" s="83">
        <v>6</v>
      </c>
      <c r="X36" s="84" t="str">
        <f t="shared" si="3"/>
        <v>Výškovice  A</v>
      </c>
      <c r="AA36" s="1">
        <f t="shared" si="1"/>
        <v>0</v>
      </c>
      <c r="AB36" s="1">
        <f t="shared" si="1"/>
        <v>0</v>
      </c>
      <c r="AC36" s="1">
        <f t="shared" si="1"/>
        <v>0</v>
      </c>
      <c r="AD36" s="1" t="str">
        <f t="shared" si="1"/>
        <v>Výškovice  A</v>
      </c>
      <c r="AE36" s="1">
        <f t="shared" si="1"/>
        <v>0</v>
      </c>
      <c r="AF36" s="1">
        <f t="shared" si="2"/>
        <v>0</v>
      </c>
    </row>
    <row r="37" spans="3:32" ht="15">
      <c r="C37" s="88" t="s">
        <v>57</v>
      </c>
      <c r="D37" s="89"/>
      <c r="E37" s="543" t="s">
        <v>58</v>
      </c>
      <c r="F37" s="544"/>
      <c r="G37" s="544"/>
      <c r="H37" s="544"/>
      <c r="I37" s="544"/>
      <c r="J37" s="544"/>
      <c r="K37" s="544"/>
      <c r="L37" s="544"/>
      <c r="M37" s="544"/>
      <c r="N37" s="544" t="s">
        <v>59</v>
      </c>
      <c r="O37" s="544"/>
      <c r="P37" s="544"/>
      <c r="Q37" s="544"/>
      <c r="R37" s="544"/>
      <c r="S37" s="544"/>
      <c r="T37" s="544"/>
      <c r="U37" s="544"/>
      <c r="V37" s="90"/>
      <c r="W37" s="83">
        <v>7</v>
      </c>
      <c r="X37" s="84" t="str">
        <f t="shared" si="3"/>
        <v>Stará Bělá  A</v>
      </c>
      <c r="AA37" s="1">
        <f t="shared" si="1"/>
        <v>0</v>
      </c>
      <c r="AB37" s="1">
        <f t="shared" si="1"/>
        <v>0</v>
      </c>
      <c r="AC37" s="1">
        <f t="shared" si="1"/>
        <v>0</v>
      </c>
      <c r="AD37" s="1" t="str">
        <f t="shared" si="1"/>
        <v>Stará Bělá  A</v>
      </c>
      <c r="AE37" s="1">
        <f t="shared" si="1"/>
        <v>0</v>
      </c>
      <c r="AF37" s="1">
        <f t="shared" si="2"/>
        <v>0</v>
      </c>
    </row>
    <row r="38" spans="2:38" ht="15">
      <c r="B38" s="92"/>
      <c r="C38" s="93" t="s">
        <v>7</v>
      </c>
      <c r="D38" s="94" t="s">
        <v>8</v>
      </c>
      <c r="E38" s="545" t="s">
        <v>60</v>
      </c>
      <c r="F38" s="523"/>
      <c r="G38" s="524"/>
      <c r="H38" s="522" t="s">
        <v>61</v>
      </c>
      <c r="I38" s="523"/>
      <c r="J38" s="524" t="s">
        <v>61</v>
      </c>
      <c r="K38" s="522" t="s">
        <v>62</v>
      </c>
      <c r="L38" s="523"/>
      <c r="M38" s="523" t="s">
        <v>62</v>
      </c>
      <c r="N38" s="522" t="s">
        <v>63</v>
      </c>
      <c r="O38" s="523"/>
      <c r="P38" s="524"/>
      <c r="Q38" s="522" t="s">
        <v>64</v>
      </c>
      <c r="R38" s="523"/>
      <c r="S38" s="524"/>
      <c r="T38" s="95" t="s">
        <v>65</v>
      </c>
      <c r="U38" s="96"/>
      <c r="V38" s="97"/>
      <c r="W38" s="83">
        <v>8</v>
      </c>
      <c r="X38" s="84" t="str">
        <f t="shared" si="3"/>
        <v>Výškovice  C</v>
      </c>
      <c r="AA38" s="1">
        <f t="shared" si="1"/>
        <v>0</v>
      </c>
      <c r="AB38" s="1">
        <f t="shared" si="1"/>
        <v>0</v>
      </c>
      <c r="AC38" s="1">
        <f t="shared" si="1"/>
        <v>0</v>
      </c>
      <c r="AD38" s="1" t="str">
        <f t="shared" si="1"/>
        <v>Výškovice  C</v>
      </c>
      <c r="AE38" s="1">
        <f t="shared" si="1"/>
        <v>0</v>
      </c>
      <c r="AF38" s="1">
        <f t="shared" si="2"/>
        <v>0</v>
      </c>
      <c r="AG38" s="4" t="s">
        <v>60</v>
      </c>
      <c r="AH38" s="4" t="s">
        <v>61</v>
      </c>
      <c r="AI38" s="4" t="s">
        <v>62</v>
      </c>
      <c r="AJ38" s="4" t="s">
        <v>60</v>
      </c>
      <c r="AK38" s="4" t="s">
        <v>61</v>
      </c>
      <c r="AL38" s="4" t="s">
        <v>62</v>
      </c>
    </row>
    <row r="39" spans="2:38" ht="24.75" customHeight="1">
      <c r="B39" s="98" t="s">
        <v>60</v>
      </c>
      <c r="C39" s="127" t="s">
        <v>143</v>
      </c>
      <c r="D39" s="137" t="s">
        <v>135</v>
      </c>
      <c r="E39" s="129">
        <v>4</v>
      </c>
      <c r="F39" s="130" t="s">
        <v>17</v>
      </c>
      <c r="G39" s="250">
        <v>6</v>
      </c>
      <c r="H39" s="251">
        <v>4</v>
      </c>
      <c r="I39" s="252" t="s">
        <v>17</v>
      </c>
      <c r="J39" s="131">
        <v>6</v>
      </c>
      <c r="K39" s="132"/>
      <c r="L39" s="130" t="s">
        <v>17</v>
      </c>
      <c r="M39" s="133"/>
      <c r="N39" s="134">
        <f>E39+H39+K39</f>
        <v>8</v>
      </c>
      <c r="O39" s="135" t="s">
        <v>17</v>
      </c>
      <c r="P39" s="136">
        <f>G39+J39+M39</f>
        <v>12</v>
      </c>
      <c r="Q39" s="134">
        <f>SUM(AG39:AI39)</f>
        <v>0</v>
      </c>
      <c r="R39" s="135" t="s">
        <v>17</v>
      </c>
      <c r="S39" s="136">
        <f>SUM(AJ39:AL39)</f>
        <v>2</v>
      </c>
      <c r="T39" s="104">
        <f>IF(Q39&gt;S39,1,0)</f>
        <v>0</v>
      </c>
      <c r="U39" s="105">
        <f>IF(S39&gt;Q39,1,0)</f>
        <v>1</v>
      </c>
      <c r="V39" s="90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1</v>
      </c>
      <c r="AK39" s="107">
        <f>IF(J39&gt;H39,1,0)</f>
        <v>1</v>
      </c>
      <c r="AL39" s="107">
        <f>IF(K39+M39&gt;0,IF(M39&gt;K39,1,0),0)</f>
        <v>0</v>
      </c>
    </row>
    <row r="40" spans="2:38" ht="24.75" customHeight="1">
      <c r="B40" s="98" t="s">
        <v>61</v>
      </c>
      <c r="C40" s="138" t="s">
        <v>144</v>
      </c>
      <c r="D40" s="127" t="s">
        <v>134</v>
      </c>
      <c r="E40" s="129">
        <v>6</v>
      </c>
      <c r="F40" s="130" t="s">
        <v>17</v>
      </c>
      <c r="G40" s="250">
        <v>3</v>
      </c>
      <c r="H40" s="251">
        <v>1</v>
      </c>
      <c r="I40" s="252" t="s">
        <v>17</v>
      </c>
      <c r="J40" s="131">
        <v>6</v>
      </c>
      <c r="K40" s="132">
        <v>4</v>
      </c>
      <c r="L40" s="130" t="s">
        <v>17</v>
      </c>
      <c r="M40" s="133">
        <v>6</v>
      </c>
      <c r="N40" s="134">
        <f>E40+H40+K40</f>
        <v>11</v>
      </c>
      <c r="O40" s="135" t="s">
        <v>17</v>
      </c>
      <c r="P40" s="136">
        <f>G40+J40+M40</f>
        <v>15</v>
      </c>
      <c r="Q40" s="134">
        <f>SUM(AG40:AI40)</f>
        <v>1</v>
      </c>
      <c r="R40" s="135" t="s">
        <v>17</v>
      </c>
      <c r="S40" s="136">
        <f>SUM(AJ40:AL40)</f>
        <v>2</v>
      </c>
      <c r="T40" s="104">
        <f>IF(Q40&gt;S40,1,0)</f>
        <v>0</v>
      </c>
      <c r="U40" s="105">
        <f>IF(S40&gt;Q40,1,0)</f>
        <v>1</v>
      </c>
      <c r="V40" s="90"/>
      <c r="AG40" s="107">
        <f>IF(E40&gt;G40,1,0)</f>
        <v>1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1</v>
      </c>
      <c r="AL40" s="107">
        <f>IF(K40+M40&gt;0,IF(M40&gt;K40,1,0),0)</f>
        <v>1</v>
      </c>
    </row>
    <row r="41" spans="2:38" ht="24.75" customHeight="1">
      <c r="B41" s="535" t="s">
        <v>62</v>
      </c>
      <c r="C41" s="138" t="s">
        <v>143</v>
      </c>
      <c r="D41" s="137" t="s">
        <v>135</v>
      </c>
      <c r="E41" s="584">
        <v>1</v>
      </c>
      <c r="F41" s="582" t="s">
        <v>17</v>
      </c>
      <c r="G41" s="586">
        <v>6</v>
      </c>
      <c r="H41" s="588">
        <v>5</v>
      </c>
      <c r="I41" s="590" t="s">
        <v>17</v>
      </c>
      <c r="J41" s="592">
        <v>7</v>
      </c>
      <c r="K41" s="580"/>
      <c r="L41" s="582" t="s">
        <v>17</v>
      </c>
      <c r="M41" s="577"/>
      <c r="N41" s="569">
        <f>E41+H41+K41</f>
        <v>6</v>
      </c>
      <c r="O41" s="571" t="s">
        <v>17</v>
      </c>
      <c r="P41" s="573">
        <f>G41+J41+M41</f>
        <v>13</v>
      </c>
      <c r="Q41" s="569">
        <f>SUM(AG41:AI41)</f>
        <v>0</v>
      </c>
      <c r="R41" s="571" t="s">
        <v>17</v>
      </c>
      <c r="S41" s="573">
        <f>SUM(AJ41:AL41)</f>
        <v>2</v>
      </c>
      <c r="T41" s="575">
        <f>IF(Q41&gt;S41,1,0)</f>
        <v>0</v>
      </c>
      <c r="U41" s="567">
        <f>IF(S41&gt;Q41,1,0)</f>
        <v>1</v>
      </c>
      <c r="V41" s="110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1</v>
      </c>
      <c r="AK41" s="107">
        <f>IF(J41&gt;H41,1,0)</f>
        <v>1</v>
      </c>
      <c r="AL41" s="107">
        <f>IF(K41+M41&gt;0,IF(M41&gt;K41,1,0),0)</f>
        <v>0</v>
      </c>
    </row>
    <row r="42" spans="2:22" ht="24.75" customHeight="1">
      <c r="B42" s="536"/>
      <c r="C42" s="380" t="s">
        <v>145</v>
      </c>
      <c r="D42" s="382" t="s">
        <v>134</v>
      </c>
      <c r="E42" s="585"/>
      <c r="F42" s="583"/>
      <c r="G42" s="587"/>
      <c r="H42" s="589"/>
      <c r="I42" s="591"/>
      <c r="J42" s="593"/>
      <c r="K42" s="581"/>
      <c r="L42" s="583"/>
      <c r="M42" s="578"/>
      <c r="N42" s="570"/>
      <c r="O42" s="572"/>
      <c r="P42" s="574"/>
      <c r="Q42" s="570"/>
      <c r="R42" s="572"/>
      <c r="S42" s="574"/>
      <c r="T42" s="576"/>
      <c r="U42" s="568"/>
      <c r="V42" s="110"/>
    </row>
    <row r="43" spans="2:22" ht="24.75" customHeight="1">
      <c r="B43" s="112"/>
      <c r="C43" s="139" t="s">
        <v>66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1">
        <f>SUM(N39:N42)</f>
        <v>25</v>
      </c>
      <c r="O43" s="135" t="s">
        <v>17</v>
      </c>
      <c r="P43" s="142">
        <f>SUM(P39:P42)</f>
        <v>40</v>
      </c>
      <c r="Q43" s="141">
        <f>SUM(Q39:Q42)</f>
        <v>1</v>
      </c>
      <c r="R43" s="143" t="s">
        <v>17</v>
      </c>
      <c r="S43" s="142">
        <f>SUM(S39:S42)</f>
        <v>6</v>
      </c>
      <c r="T43" s="104">
        <f>SUM(T39:T42)</f>
        <v>0</v>
      </c>
      <c r="U43" s="105">
        <f>SUM(U39:U42)</f>
        <v>3</v>
      </c>
      <c r="V43" s="90"/>
    </row>
    <row r="44" spans="2:22" ht="24.75" customHeight="1">
      <c r="B44" s="112"/>
      <c r="C44" s="159" t="s">
        <v>67</v>
      </c>
      <c r="D44" s="158" t="str">
        <f>IF(T43&gt;U43,D34,IF(U43&gt;T43,D35,IF(U43+T43=0," ","CHYBA ZADÁNÍ")))</f>
        <v>Hrabůvka</v>
      </c>
      <c r="E44" s="139"/>
      <c r="F44" s="139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9"/>
      <c r="V44" s="116"/>
    </row>
    <row r="45" spans="2:22" ht="15">
      <c r="B45" s="112"/>
      <c r="C45" s="3" t="s">
        <v>68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53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55</v>
      </c>
      <c r="U46" s="119"/>
    </row>
    <row r="47" spans="3:21" ht="15">
      <c r="C47" s="125" t="s">
        <v>69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3:21" ht="15"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</row>
    <row r="51" spans="6:9" ht="26.25">
      <c r="F51" s="68" t="s">
        <v>39</v>
      </c>
      <c r="H51" s="69"/>
      <c r="I51" s="69"/>
    </row>
    <row r="52" spans="6:9" ht="26.25">
      <c r="F52" s="68"/>
      <c r="H52" s="69"/>
      <c r="I52" s="69"/>
    </row>
    <row r="53" spans="3:24" ht="21">
      <c r="C53" s="70" t="s">
        <v>40</v>
      </c>
      <c r="D53" s="71" t="s">
        <v>41</v>
      </c>
      <c r="E53" s="70"/>
      <c r="F53" s="70"/>
      <c r="G53" s="70"/>
      <c r="H53" s="70"/>
      <c r="I53" s="70"/>
      <c r="J53" s="70"/>
      <c r="K53" s="70"/>
      <c r="L53" s="70"/>
      <c r="P53" s="547" t="s">
        <v>42</v>
      </c>
      <c r="Q53" s="547"/>
      <c r="R53" s="72"/>
      <c r="S53" s="72"/>
      <c r="T53" s="548">
        <f>'Rozlosování-přehled'!$N$1</f>
        <v>2014</v>
      </c>
      <c r="U53" s="548"/>
      <c r="X53" s="73" t="s">
        <v>0</v>
      </c>
    </row>
    <row r="54" spans="3:32" ht="18.75">
      <c r="C54" s="74" t="s">
        <v>43</v>
      </c>
      <c r="D54" s="75"/>
      <c r="N54" s="76">
        <v>4</v>
      </c>
      <c r="P54" s="537" t="str">
        <f>IF(N54=1,P56,IF(N54=2,P57,IF(N54=3,P58,IF(N54=4,P59,IF(N54=5,P60,IF(N54=6,P61," "))))))</f>
        <v>VETERÁNI   I.</v>
      </c>
      <c r="Q54" s="538"/>
      <c r="R54" s="538"/>
      <c r="S54" s="538"/>
      <c r="T54" s="538"/>
      <c r="U54" s="539"/>
      <c r="W54" s="77" t="s">
        <v>1</v>
      </c>
      <c r="X54" s="78" t="s">
        <v>2</v>
      </c>
      <c r="AA54" s="1" t="s">
        <v>44</v>
      </c>
      <c r="AB54" s="300" t="s">
        <v>120</v>
      </c>
      <c r="AC54" s="300" t="s">
        <v>121</v>
      </c>
      <c r="AD54" s="1" t="s">
        <v>45</v>
      </c>
      <c r="AE54" s="1" t="s">
        <v>46</v>
      </c>
      <c r="AF54" s="1" t="s">
        <v>47</v>
      </c>
    </row>
    <row r="55" spans="3:21" ht="15">
      <c r="C55" s="74"/>
      <c r="D55" s="79"/>
      <c r="E55" s="79"/>
      <c r="F55" s="79"/>
      <c r="G55" s="74"/>
      <c r="H55" s="74"/>
      <c r="I55" s="74"/>
      <c r="J55" s="79"/>
      <c r="K55" s="79"/>
      <c r="L55" s="79"/>
      <c r="M55" s="74"/>
      <c r="N55" s="74"/>
      <c r="O55" s="74"/>
      <c r="P55" s="80"/>
      <c r="Q55" s="80"/>
      <c r="R55" s="80"/>
      <c r="S55" s="74"/>
      <c r="T55" s="74"/>
      <c r="U55" s="79"/>
    </row>
    <row r="56" spans="3:32" ht="15.75" customHeight="1">
      <c r="C56" s="74" t="s">
        <v>48</v>
      </c>
      <c r="D56" s="123"/>
      <c r="E56" s="123"/>
      <c r="F56" s="123"/>
      <c r="G56" s="123"/>
      <c r="H56" s="123"/>
      <c r="I56" s="123"/>
      <c r="N56" s="82">
        <v>1</v>
      </c>
      <c r="P56" s="546" t="s">
        <v>49</v>
      </c>
      <c r="Q56" s="546"/>
      <c r="R56" s="546"/>
      <c r="S56" s="546"/>
      <c r="T56" s="546"/>
      <c r="U56" s="546"/>
      <c r="W56" s="83">
        <v>1</v>
      </c>
      <c r="X56" s="84" t="str">
        <f>IF($N$4=1,AA56,IF($N$4=2,AB56,IF($N$4=3,AC56,IF($N$4=4,AD56,IF($N$4=5,AE56,IF($N$4=6,AF56," "))))))</f>
        <v>Brušperk</v>
      </c>
      <c r="AA56" s="1">
        <f aca="true" t="shared" si="4" ref="AA56:AE63">AA6</f>
        <v>0</v>
      </c>
      <c r="AB56" s="1">
        <f t="shared" si="4"/>
        <v>0</v>
      </c>
      <c r="AC56" s="1">
        <f>AC6</f>
        <v>0</v>
      </c>
      <c r="AD56" s="1" t="str">
        <f t="shared" si="4"/>
        <v>Brušperk</v>
      </c>
      <c r="AE56" s="1">
        <f t="shared" si="4"/>
        <v>0</v>
      </c>
      <c r="AF56" s="1">
        <f aca="true" t="shared" si="5" ref="AF56:AF63">AF6</f>
        <v>0</v>
      </c>
    </row>
    <row r="57" spans="3:32" ht="15" customHeight="1">
      <c r="C57" s="74" t="s">
        <v>50</v>
      </c>
      <c r="D57" s="225"/>
      <c r="E57" s="85"/>
      <c r="F57" s="85"/>
      <c r="G57" s="85"/>
      <c r="H57" s="85"/>
      <c r="I57" s="85"/>
      <c r="N57" s="82">
        <v>2</v>
      </c>
      <c r="P57" s="546" t="s">
        <v>156</v>
      </c>
      <c r="Q57" s="546"/>
      <c r="R57" s="546"/>
      <c r="S57" s="546"/>
      <c r="T57" s="546"/>
      <c r="U57" s="546"/>
      <c r="W57" s="83">
        <v>2</v>
      </c>
      <c r="X57" s="84" t="str">
        <f aca="true" t="shared" si="6" ref="X57:X63">IF($N$4=1,AA57,IF($N$4=2,AB57,IF($N$4=3,AC57,IF($N$4=4,AD57,IF($N$4=5,AE57,IF($N$4=6,AF57," "))))))</f>
        <v>Hrabůvka</v>
      </c>
      <c r="AA57" s="1">
        <f t="shared" si="4"/>
        <v>0</v>
      </c>
      <c r="AB57" s="1">
        <f t="shared" si="4"/>
        <v>0</v>
      </c>
      <c r="AC57" s="1">
        <f t="shared" si="4"/>
        <v>0</v>
      </c>
      <c r="AD57" s="1" t="str">
        <f t="shared" si="4"/>
        <v>Hrabůvka</v>
      </c>
      <c r="AE57" s="1">
        <f t="shared" si="4"/>
        <v>0</v>
      </c>
      <c r="AF57" s="1">
        <f t="shared" si="5"/>
        <v>0</v>
      </c>
    </row>
    <row r="58" spans="3:32" ht="15" customHeight="1">
      <c r="C58" s="74"/>
      <c r="N58" s="82">
        <v>3</v>
      </c>
      <c r="P58" s="549" t="s">
        <v>157</v>
      </c>
      <c r="Q58" s="546"/>
      <c r="R58" s="546"/>
      <c r="S58" s="546"/>
      <c r="T58" s="546"/>
      <c r="U58" s="546"/>
      <c r="W58" s="83">
        <v>3</v>
      </c>
      <c r="X58" s="84" t="str">
        <f t="shared" si="6"/>
        <v>Nová Bělá</v>
      </c>
      <c r="AA58" s="1">
        <f t="shared" si="4"/>
        <v>0</v>
      </c>
      <c r="AB58" s="1">
        <f t="shared" si="4"/>
        <v>0</v>
      </c>
      <c r="AC58" s="1">
        <f t="shared" si="4"/>
        <v>0</v>
      </c>
      <c r="AD58" s="1" t="str">
        <f t="shared" si="4"/>
        <v>Nová Bělá</v>
      </c>
      <c r="AE58" s="1">
        <f t="shared" si="4"/>
        <v>0</v>
      </c>
      <c r="AF58" s="1">
        <f t="shared" si="5"/>
        <v>0</v>
      </c>
    </row>
    <row r="59" spans="2:32" ht="18.75">
      <c r="B59" s="87">
        <v>5</v>
      </c>
      <c r="C59" s="70" t="s">
        <v>53</v>
      </c>
      <c r="D59" s="550" t="str">
        <f>IF(B59=1,X56,IF(B59=2,X57,IF(B59=3,X58,IF(B59=4,X59,IF(B59=5,X60,IF(B59=6,X61,IF(B59=7,X62,IF(B59=8,X63," "))))))))</f>
        <v>Vratimov</v>
      </c>
      <c r="E59" s="551"/>
      <c r="F59" s="551"/>
      <c r="G59" s="551"/>
      <c r="H59" s="551"/>
      <c r="I59" s="552"/>
      <c r="N59" s="82">
        <v>4</v>
      </c>
      <c r="P59" s="521" t="s">
        <v>51</v>
      </c>
      <c r="Q59" s="521"/>
      <c r="R59" s="521"/>
      <c r="S59" s="521"/>
      <c r="T59" s="521"/>
      <c r="U59" s="521"/>
      <c r="W59" s="83">
        <v>4</v>
      </c>
      <c r="X59" s="84" t="str">
        <f t="shared" si="6"/>
        <v>Výškovice  B</v>
      </c>
      <c r="AA59" s="1">
        <f t="shared" si="4"/>
        <v>0</v>
      </c>
      <c r="AB59" s="1">
        <f t="shared" si="4"/>
        <v>0</v>
      </c>
      <c r="AC59" s="1">
        <f t="shared" si="4"/>
        <v>0</v>
      </c>
      <c r="AD59" s="1" t="str">
        <f t="shared" si="4"/>
        <v>Výškovice  B</v>
      </c>
      <c r="AE59" s="1">
        <f t="shared" si="4"/>
        <v>0</v>
      </c>
      <c r="AF59" s="1">
        <f t="shared" si="5"/>
        <v>0</v>
      </c>
    </row>
    <row r="60" spans="2:32" ht="18.75">
      <c r="B60" s="87">
        <v>1</v>
      </c>
      <c r="C60" s="70" t="s">
        <v>55</v>
      </c>
      <c r="D60" s="550" t="str">
        <f>IF(B60=1,X56,IF(B60=2,X57,IF(B60=3,X58,IF(B60=4,X59,IF(B60=5,X60,IF(B60=6,X61,IF(B60=7,X62,IF(B60=8,X63," "))))))))</f>
        <v>Brušperk</v>
      </c>
      <c r="E60" s="551"/>
      <c r="F60" s="551"/>
      <c r="G60" s="551"/>
      <c r="H60" s="551"/>
      <c r="I60" s="552"/>
      <c r="N60" s="82">
        <v>5</v>
      </c>
      <c r="P60" s="521" t="s">
        <v>54</v>
      </c>
      <c r="Q60" s="521"/>
      <c r="R60" s="521"/>
      <c r="S60" s="521"/>
      <c r="T60" s="521"/>
      <c r="U60" s="521"/>
      <c r="W60" s="83">
        <v>5</v>
      </c>
      <c r="X60" s="84" t="str">
        <f t="shared" si="6"/>
        <v>Vratimov</v>
      </c>
      <c r="AA60" s="1">
        <f t="shared" si="4"/>
        <v>0</v>
      </c>
      <c r="AB60" s="1">
        <f t="shared" si="4"/>
        <v>0</v>
      </c>
      <c r="AC60" s="1">
        <f t="shared" si="4"/>
        <v>0</v>
      </c>
      <c r="AD60" s="1" t="str">
        <f t="shared" si="4"/>
        <v>Vratimov</v>
      </c>
      <c r="AE60" s="1">
        <f t="shared" si="4"/>
        <v>0</v>
      </c>
      <c r="AF60" s="1">
        <f t="shared" si="5"/>
        <v>0</v>
      </c>
    </row>
    <row r="61" spans="14:32" ht="15">
      <c r="N61" s="82">
        <v>6</v>
      </c>
      <c r="P61" s="521" t="s">
        <v>56</v>
      </c>
      <c r="Q61" s="521"/>
      <c r="R61" s="521"/>
      <c r="S61" s="521"/>
      <c r="T61" s="521"/>
      <c r="U61" s="521"/>
      <c r="W61" s="83">
        <v>6</v>
      </c>
      <c r="X61" s="84" t="str">
        <f t="shared" si="6"/>
        <v>Výškovice  A</v>
      </c>
      <c r="AA61" s="1">
        <f t="shared" si="4"/>
        <v>0</v>
      </c>
      <c r="AB61" s="1">
        <f t="shared" si="4"/>
        <v>0</v>
      </c>
      <c r="AC61" s="1">
        <f t="shared" si="4"/>
        <v>0</v>
      </c>
      <c r="AD61" s="1" t="str">
        <f t="shared" si="4"/>
        <v>Výškovice  A</v>
      </c>
      <c r="AE61" s="1">
        <f t="shared" si="4"/>
        <v>0</v>
      </c>
      <c r="AF61" s="1">
        <f t="shared" si="5"/>
        <v>0</v>
      </c>
    </row>
    <row r="62" spans="3:38" ht="15">
      <c r="C62" s="88" t="s">
        <v>57</v>
      </c>
      <c r="D62" s="89"/>
      <c r="E62" s="543" t="s">
        <v>58</v>
      </c>
      <c r="F62" s="544"/>
      <c r="G62" s="544"/>
      <c r="H62" s="544"/>
      <c r="I62" s="544"/>
      <c r="J62" s="544"/>
      <c r="K62" s="544"/>
      <c r="L62" s="544"/>
      <c r="M62" s="544"/>
      <c r="N62" s="544" t="s">
        <v>59</v>
      </c>
      <c r="O62" s="544"/>
      <c r="P62" s="544"/>
      <c r="Q62" s="544"/>
      <c r="R62" s="544"/>
      <c r="S62" s="544"/>
      <c r="T62" s="544"/>
      <c r="U62" s="544"/>
      <c r="V62" s="90"/>
      <c r="W62" s="83">
        <v>7</v>
      </c>
      <c r="X62" s="84" t="str">
        <f t="shared" si="6"/>
        <v>Stará Bělá  A</v>
      </c>
      <c r="AA62" s="1">
        <f t="shared" si="4"/>
        <v>0</v>
      </c>
      <c r="AB62" s="1">
        <f t="shared" si="4"/>
        <v>0</v>
      </c>
      <c r="AC62" s="1">
        <f t="shared" si="4"/>
        <v>0</v>
      </c>
      <c r="AD62" s="1" t="str">
        <f t="shared" si="4"/>
        <v>Stará Bělá  A</v>
      </c>
      <c r="AE62" s="1">
        <f t="shared" si="4"/>
        <v>0</v>
      </c>
      <c r="AF62" s="1">
        <f t="shared" si="5"/>
        <v>0</v>
      </c>
      <c r="AG62" s="74"/>
      <c r="AH62" s="91"/>
      <c r="AI62" s="91"/>
      <c r="AJ62" s="73" t="s">
        <v>0</v>
      </c>
      <c r="AK62" s="91"/>
      <c r="AL62" s="91"/>
    </row>
    <row r="63" spans="2:38" ht="15">
      <c r="B63" s="92"/>
      <c r="C63" s="93" t="s">
        <v>7</v>
      </c>
      <c r="D63" s="94" t="s">
        <v>8</v>
      </c>
      <c r="E63" s="545" t="s">
        <v>60</v>
      </c>
      <c r="F63" s="523"/>
      <c r="G63" s="524"/>
      <c r="H63" s="522" t="s">
        <v>61</v>
      </c>
      <c r="I63" s="523"/>
      <c r="J63" s="524" t="s">
        <v>61</v>
      </c>
      <c r="K63" s="522" t="s">
        <v>62</v>
      </c>
      <c r="L63" s="523"/>
      <c r="M63" s="523" t="s">
        <v>62</v>
      </c>
      <c r="N63" s="522" t="s">
        <v>63</v>
      </c>
      <c r="O63" s="523"/>
      <c r="P63" s="524"/>
      <c r="Q63" s="522" t="s">
        <v>64</v>
      </c>
      <c r="R63" s="523"/>
      <c r="S63" s="524"/>
      <c r="T63" s="95" t="s">
        <v>65</v>
      </c>
      <c r="U63" s="96"/>
      <c r="V63" s="97"/>
      <c r="W63" s="83">
        <v>8</v>
      </c>
      <c r="X63" s="84" t="str">
        <f t="shared" si="6"/>
        <v>Výškovice  C</v>
      </c>
      <c r="AA63" s="1">
        <f t="shared" si="4"/>
        <v>0</v>
      </c>
      <c r="AB63" s="1">
        <f t="shared" si="4"/>
        <v>0</v>
      </c>
      <c r="AC63" s="1">
        <f t="shared" si="4"/>
        <v>0</v>
      </c>
      <c r="AD63" s="1" t="str">
        <f t="shared" si="4"/>
        <v>Výškovice  C</v>
      </c>
      <c r="AE63" s="1">
        <f t="shared" si="4"/>
        <v>0</v>
      </c>
      <c r="AF63" s="1">
        <f t="shared" si="5"/>
        <v>0</v>
      </c>
      <c r="AG63" s="4" t="s">
        <v>60</v>
      </c>
      <c r="AH63" s="4" t="s">
        <v>61</v>
      </c>
      <c r="AI63" s="4" t="s">
        <v>62</v>
      </c>
      <c r="AJ63" s="4" t="s">
        <v>60</v>
      </c>
      <c r="AK63" s="4" t="s">
        <v>61</v>
      </c>
      <c r="AL63" s="4" t="s">
        <v>62</v>
      </c>
    </row>
    <row r="64" spans="2:38" ht="24.75" customHeight="1">
      <c r="B64" s="98" t="s">
        <v>60</v>
      </c>
      <c r="C64" s="127" t="s">
        <v>176</v>
      </c>
      <c r="D64" s="137" t="s">
        <v>167</v>
      </c>
      <c r="E64" s="129">
        <v>0</v>
      </c>
      <c r="F64" s="130" t="s">
        <v>17</v>
      </c>
      <c r="G64" s="250">
        <v>6</v>
      </c>
      <c r="H64" s="251">
        <v>1</v>
      </c>
      <c r="I64" s="252" t="s">
        <v>17</v>
      </c>
      <c r="J64" s="131">
        <v>6</v>
      </c>
      <c r="K64" s="132"/>
      <c r="L64" s="130" t="s">
        <v>17</v>
      </c>
      <c r="M64" s="133"/>
      <c r="N64" s="134">
        <f>E64+H64+K64</f>
        <v>1</v>
      </c>
      <c r="O64" s="135" t="s">
        <v>17</v>
      </c>
      <c r="P64" s="136">
        <f>G64+J64+M64</f>
        <v>12</v>
      </c>
      <c r="Q64" s="134">
        <f>SUM(AG64:AI64)</f>
        <v>0</v>
      </c>
      <c r="R64" s="135" t="s">
        <v>17</v>
      </c>
      <c r="S64" s="136">
        <f>SUM(AJ64:AL64)</f>
        <v>2</v>
      </c>
      <c r="T64" s="104">
        <f>IF(Q64&gt;S64,1,0)</f>
        <v>0</v>
      </c>
      <c r="U64" s="105">
        <f>IF(S64&gt;Q64,1,0)</f>
        <v>1</v>
      </c>
      <c r="V64" s="90"/>
      <c r="X64" s="106"/>
      <c r="Y64" s="108" t="s">
        <v>126</v>
      </c>
      <c r="AG64" s="107">
        <f>IF(E64&gt;G64,1,0)</f>
        <v>0</v>
      </c>
      <c r="AH64" s="107">
        <f>IF(H64&gt;J64,1,0)</f>
        <v>0</v>
      </c>
      <c r="AI64" s="107">
        <f>IF(K64+M64&gt;0,IF(K64&gt;M64,1,0),0)</f>
        <v>0</v>
      </c>
      <c r="AJ64" s="107">
        <f>IF(G64&gt;E64,1,0)</f>
        <v>1</v>
      </c>
      <c r="AK64" s="107">
        <f>IF(J64&gt;H64,1,0)</f>
        <v>1</v>
      </c>
      <c r="AL64" s="107">
        <f>IF(K64+M64&gt;0,IF(M64&gt;K64,1,0),0)</f>
        <v>0</v>
      </c>
    </row>
    <row r="65" spans="2:38" ht="24.75" customHeight="1">
      <c r="B65" s="98" t="s">
        <v>61</v>
      </c>
      <c r="C65" s="138" t="s">
        <v>180</v>
      </c>
      <c r="D65" s="127" t="s">
        <v>166</v>
      </c>
      <c r="E65" s="129">
        <v>0</v>
      </c>
      <c r="F65" s="130" t="s">
        <v>17</v>
      </c>
      <c r="G65" s="250">
        <v>6</v>
      </c>
      <c r="H65" s="251">
        <v>3</v>
      </c>
      <c r="I65" s="252" t="s">
        <v>17</v>
      </c>
      <c r="J65" s="131">
        <v>6</v>
      </c>
      <c r="K65" s="132"/>
      <c r="L65" s="130" t="s">
        <v>17</v>
      </c>
      <c r="M65" s="133"/>
      <c r="N65" s="134">
        <f>E65+H65+K65</f>
        <v>3</v>
      </c>
      <c r="O65" s="135" t="s">
        <v>17</v>
      </c>
      <c r="P65" s="136">
        <f>G65+J65+M65</f>
        <v>12</v>
      </c>
      <c r="Q65" s="134">
        <f>SUM(AG65:AI65)</f>
        <v>0</v>
      </c>
      <c r="R65" s="135" t="s">
        <v>17</v>
      </c>
      <c r="S65" s="136">
        <f>SUM(AJ65:AL65)</f>
        <v>2</v>
      </c>
      <c r="T65" s="104">
        <f>IF(Q65&gt;S65,1,0)</f>
        <v>0</v>
      </c>
      <c r="U65" s="105">
        <f>IF(S65&gt;Q65,1,0)</f>
        <v>1</v>
      </c>
      <c r="V65" s="90"/>
      <c r="Y65" s="99" t="s">
        <v>88</v>
      </c>
      <c r="AG65" s="107">
        <f>IF(E65&gt;G65,1,0)</f>
        <v>0</v>
      </c>
      <c r="AH65" s="107">
        <f>IF(H65&gt;J65,1,0)</f>
        <v>0</v>
      </c>
      <c r="AI65" s="107">
        <f>IF(K65+M65&gt;0,IF(K65&gt;M65,1,0),0)</f>
        <v>0</v>
      </c>
      <c r="AJ65" s="107">
        <f>IF(G65&gt;E65,1,0)</f>
        <v>1</v>
      </c>
      <c r="AK65" s="107">
        <f>IF(J65&gt;H65,1,0)</f>
        <v>1</v>
      </c>
      <c r="AL65" s="107">
        <f>IF(K65+M65&gt;0,IF(M65&gt;K65,1,0),0)</f>
        <v>0</v>
      </c>
    </row>
    <row r="66" spans="2:38" ht="24.75" customHeight="1">
      <c r="B66" s="535" t="s">
        <v>62</v>
      </c>
      <c r="C66" s="138" t="s">
        <v>176</v>
      </c>
      <c r="D66" s="137" t="s">
        <v>167</v>
      </c>
      <c r="E66" s="584">
        <v>2</v>
      </c>
      <c r="F66" s="582" t="s">
        <v>17</v>
      </c>
      <c r="G66" s="586">
        <v>6</v>
      </c>
      <c r="H66" s="588">
        <v>4</v>
      </c>
      <c r="I66" s="590" t="s">
        <v>17</v>
      </c>
      <c r="J66" s="592">
        <v>6</v>
      </c>
      <c r="K66" s="580"/>
      <c r="L66" s="582" t="s">
        <v>17</v>
      </c>
      <c r="M66" s="577"/>
      <c r="N66" s="569">
        <f>E66+H66+K66</f>
        <v>6</v>
      </c>
      <c r="O66" s="571" t="s">
        <v>17</v>
      </c>
      <c r="P66" s="573">
        <f>G66+J66+M66</f>
        <v>12</v>
      </c>
      <c r="Q66" s="569">
        <f>SUM(AG66:AI66)</f>
        <v>0</v>
      </c>
      <c r="R66" s="571" t="s">
        <v>17</v>
      </c>
      <c r="S66" s="573">
        <f>SUM(AJ66:AL66)</f>
        <v>2</v>
      </c>
      <c r="T66" s="575">
        <f>IF(Q66&gt;S66,1,0)</f>
        <v>0</v>
      </c>
      <c r="U66" s="567">
        <f>IF(S66&gt;Q66,1,0)</f>
        <v>1</v>
      </c>
      <c r="V66" s="110"/>
      <c r="Y66" s="108" t="s">
        <v>88</v>
      </c>
      <c r="AG66" s="107">
        <f>IF(E66&gt;G66,1,0)</f>
        <v>0</v>
      </c>
      <c r="AH66" s="107">
        <f>IF(H66&gt;J66,1,0)</f>
        <v>0</v>
      </c>
      <c r="AI66" s="107">
        <f>IF(K66+M66&gt;0,IF(K66&gt;M66,1,0),0)</f>
        <v>0</v>
      </c>
      <c r="AJ66" s="107">
        <f>IF(G66&gt;E66,1,0)</f>
        <v>1</v>
      </c>
      <c r="AK66" s="107">
        <f>IF(J66&gt;H66,1,0)</f>
        <v>1</v>
      </c>
      <c r="AL66" s="107">
        <f>IF(K66+M66&gt;0,IF(M66&gt;K66,1,0),0)</f>
        <v>0</v>
      </c>
    </row>
    <row r="67" spans="2:25" ht="24.75" customHeight="1">
      <c r="B67" s="536"/>
      <c r="C67" s="380" t="s">
        <v>180</v>
      </c>
      <c r="D67" s="382" t="s">
        <v>166</v>
      </c>
      <c r="E67" s="585"/>
      <c r="F67" s="583"/>
      <c r="G67" s="587"/>
      <c r="H67" s="589"/>
      <c r="I67" s="591"/>
      <c r="J67" s="593"/>
      <c r="K67" s="581"/>
      <c r="L67" s="583"/>
      <c r="M67" s="578"/>
      <c r="N67" s="570"/>
      <c r="O67" s="572"/>
      <c r="P67" s="574"/>
      <c r="Q67" s="570"/>
      <c r="R67" s="572"/>
      <c r="S67" s="574"/>
      <c r="T67" s="576"/>
      <c r="U67" s="568"/>
      <c r="V67" s="110"/>
      <c r="Y67" s="111" t="s">
        <v>127</v>
      </c>
    </row>
    <row r="68" spans="2:22" ht="24.75" customHeight="1">
      <c r="B68" s="112"/>
      <c r="C68" s="139" t="s">
        <v>66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>
        <f>SUM(N64:N67)</f>
        <v>10</v>
      </c>
      <c r="O68" s="135" t="s">
        <v>17</v>
      </c>
      <c r="P68" s="142">
        <f>SUM(P64:P67)</f>
        <v>36</v>
      </c>
      <c r="Q68" s="141">
        <f>SUM(Q64:Q67)</f>
        <v>0</v>
      </c>
      <c r="R68" s="143" t="s">
        <v>17</v>
      </c>
      <c r="S68" s="142">
        <f>SUM(S64:S67)</f>
        <v>6</v>
      </c>
      <c r="T68" s="104">
        <f>SUM(T64:T67)</f>
        <v>0</v>
      </c>
      <c r="U68" s="105">
        <f>SUM(U64:U67)</f>
        <v>3</v>
      </c>
      <c r="V68" s="90"/>
    </row>
    <row r="69" spans="2:27" ht="24.75" customHeight="1">
      <c r="B69" s="112"/>
      <c r="C69" s="3" t="s">
        <v>67</v>
      </c>
      <c r="D69" s="115" t="str">
        <f>IF(T68&gt;U68,D59,IF(U68&gt;T68,D60,IF(U68+T68=0," ","CHYBA ZADÁNÍ")))</f>
        <v>Brušperk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3"/>
      <c r="V69" s="116"/>
      <c r="AA69" s="117"/>
    </row>
    <row r="70" spans="2:22" ht="15">
      <c r="B70" s="112"/>
      <c r="C70" s="3" t="s">
        <v>68</v>
      </c>
      <c r="G70" s="118"/>
      <c r="H70" s="118"/>
      <c r="I70" s="118"/>
      <c r="J70" s="118"/>
      <c r="K70" s="118"/>
      <c r="L70" s="118"/>
      <c r="M70" s="118"/>
      <c r="N70" s="116"/>
      <c r="O70" s="116"/>
      <c r="Q70" s="119"/>
      <c r="R70" s="119"/>
      <c r="S70" s="118"/>
      <c r="T70" s="118"/>
      <c r="U70" s="118"/>
      <c r="V70" s="116"/>
    </row>
    <row r="71" spans="10:20" ht="15">
      <c r="J71" s="2" t="s">
        <v>53</v>
      </c>
      <c r="K71" s="2"/>
      <c r="L71" s="2"/>
      <c r="T71" s="2" t="s">
        <v>55</v>
      </c>
    </row>
    <row r="72" spans="3:21" ht="15">
      <c r="C72" s="74" t="s">
        <v>69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</row>
    <row r="73" spans="3:21" ht="15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</row>
    <row r="74" spans="3:21" ht="15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</row>
    <row r="75" spans="3:21" ht="15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</row>
    <row r="76" spans="2:21" ht="26.25">
      <c r="B76" s="89"/>
      <c r="C76" s="89"/>
      <c r="D76" s="89"/>
      <c r="E76" s="89"/>
      <c r="F76" s="120" t="s">
        <v>39</v>
      </c>
      <c r="G76" s="89"/>
      <c r="H76" s="121"/>
      <c r="I76" s="121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6:9" ht="26.25">
      <c r="F77" s="68"/>
      <c r="H77" s="69"/>
      <c r="I77" s="69"/>
    </row>
    <row r="78" spans="3:24" ht="21">
      <c r="C78" s="70" t="s">
        <v>40</v>
      </c>
      <c r="D78" s="71" t="s">
        <v>41</v>
      </c>
      <c r="E78" s="70"/>
      <c r="F78" s="70"/>
      <c r="G78" s="70"/>
      <c r="H78" s="70"/>
      <c r="I78" s="70"/>
      <c r="J78" s="70"/>
      <c r="K78" s="70"/>
      <c r="L78" s="70"/>
      <c r="P78" s="547" t="s">
        <v>42</v>
      </c>
      <c r="Q78" s="547"/>
      <c r="R78" s="72"/>
      <c r="S78" s="72"/>
      <c r="T78" s="548">
        <f>'Rozlosování-přehled'!$N$1</f>
        <v>2014</v>
      </c>
      <c r="U78" s="548"/>
      <c r="X78" s="73" t="s">
        <v>0</v>
      </c>
    </row>
    <row r="79" spans="3:32" ht="18.75">
      <c r="C79" s="74" t="s">
        <v>43</v>
      </c>
      <c r="D79" s="122"/>
      <c r="N79" s="76">
        <v>4</v>
      </c>
      <c r="P79" s="537" t="str">
        <f>IF(N79=1,P81,IF(N79=2,P82,IF(N79=3,P83,IF(N79=4,P84,IF(N79=5,P85,IF(N79=6,P86," "))))))</f>
        <v>VETERÁNI   I.</v>
      </c>
      <c r="Q79" s="538"/>
      <c r="R79" s="538"/>
      <c r="S79" s="538"/>
      <c r="T79" s="538"/>
      <c r="U79" s="539"/>
      <c r="W79" s="77" t="s">
        <v>1</v>
      </c>
      <c r="X79" s="74" t="s">
        <v>2</v>
      </c>
      <c r="AA79" s="1" t="s">
        <v>44</v>
      </c>
      <c r="AB79" s="300" t="s">
        <v>120</v>
      </c>
      <c r="AC79" s="300" t="s">
        <v>121</v>
      </c>
      <c r="AD79" s="1" t="s">
        <v>45</v>
      </c>
      <c r="AE79" s="1" t="s">
        <v>46</v>
      </c>
      <c r="AF79" s="1" t="s">
        <v>47</v>
      </c>
    </row>
    <row r="80" spans="3:21" ht="15">
      <c r="C80" s="74"/>
      <c r="D80" s="79"/>
      <c r="E80" s="79"/>
      <c r="F80" s="79"/>
      <c r="G80" s="74"/>
      <c r="H80" s="74"/>
      <c r="I80" s="74"/>
      <c r="J80" s="79"/>
      <c r="K80" s="79"/>
      <c r="L80" s="79"/>
      <c r="M80" s="74"/>
      <c r="N80" s="74"/>
      <c r="O80" s="74"/>
      <c r="P80" s="80"/>
      <c r="Q80" s="80"/>
      <c r="R80" s="80"/>
      <c r="S80" s="74"/>
      <c r="T80" s="74"/>
      <c r="U80" s="79"/>
    </row>
    <row r="81" spans="3:32" ht="15.75" customHeight="1">
      <c r="C81" s="74" t="s">
        <v>48</v>
      </c>
      <c r="D81" s="225"/>
      <c r="E81" s="81"/>
      <c r="F81" s="81"/>
      <c r="N81" s="82">
        <v>1</v>
      </c>
      <c r="P81" s="546" t="s">
        <v>49</v>
      </c>
      <c r="Q81" s="546"/>
      <c r="R81" s="546"/>
      <c r="S81" s="546"/>
      <c r="T81" s="546"/>
      <c r="U81" s="546"/>
      <c r="W81" s="83">
        <v>1</v>
      </c>
      <c r="X81" s="84" t="str">
        <f>IF($N$4=1,AA81,IF($N$4=2,AB81,IF($N$4=3,AC81,IF($N$4=4,AD81,IF($N$4=5,AE81,IF($N$4=6,AF81," "))))))</f>
        <v>Brušperk</v>
      </c>
      <c r="AA81" s="1">
        <f aca="true" t="shared" si="7" ref="AA81:AE88">AA6</f>
        <v>0</v>
      </c>
      <c r="AB81" s="1">
        <f t="shared" si="7"/>
        <v>0</v>
      </c>
      <c r="AC81" s="1">
        <f>AC6</f>
        <v>0</v>
      </c>
      <c r="AD81" s="1" t="str">
        <f t="shared" si="7"/>
        <v>Brušperk</v>
      </c>
      <c r="AE81" s="1">
        <f t="shared" si="7"/>
        <v>0</v>
      </c>
      <c r="AF81" s="1">
        <f aca="true" t="shared" si="8" ref="AF81:AF88">AF6</f>
        <v>0</v>
      </c>
    </row>
    <row r="82" spans="3:32" ht="15" customHeight="1">
      <c r="C82" s="74" t="s">
        <v>50</v>
      </c>
      <c r="D82" s="225"/>
      <c r="E82" s="86"/>
      <c r="F82" s="86"/>
      <c r="N82" s="82">
        <v>2</v>
      </c>
      <c r="P82" s="546" t="s">
        <v>156</v>
      </c>
      <c r="Q82" s="546"/>
      <c r="R82" s="546"/>
      <c r="S82" s="546"/>
      <c r="T82" s="546"/>
      <c r="U82" s="546"/>
      <c r="W82" s="83">
        <v>2</v>
      </c>
      <c r="X82" s="84" t="str">
        <f aca="true" t="shared" si="9" ref="X82:X88">IF($N$4=1,AA82,IF($N$4=2,AB82,IF($N$4=3,AC82,IF($N$4=4,AD82,IF($N$4=5,AE82,IF($N$4=6,AF82," "))))))</f>
        <v>Hrabůvka</v>
      </c>
      <c r="AA82" s="1">
        <f t="shared" si="7"/>
        <v>0</v>
      </c>
      <c r="AB82" s="1">
        <f t="shared" si="7"/>
        <v>0</v>
      </c>
      <c r="AC82" s="1">
        <f t="shared" si="7"/>
        <v>0</v>
      </c>
      <c r="AD82" s="1" t="str">
        <f t="shared" si="7"/>
        <v>Hrabůvka</v>
      </c>
      <c r="AE82" s="1">
        <f t="shared" si="7"/>
        <v>0</v>
      </c>
      <c r="AF82" s="1">
        <f t="shared" si="8"/>
        <v>0</v>
      </c>
    </row>
    <row r="83" spans="3:32" ht="15" customHeight="1">
      <c r="C83" s="74"/>
      <c r="N83" s="82">
        <v>3</v>
      </c>
      <c r="P83" s="549" t="s">
        <v>157</v>
      </c>
      <c r="Q83" s="546"/>
      <c r="R83" s="546"/>
      <c r="S83" s="546"/>
      <c r="T83" s="546"/>
      <c r="U83" s="546"/>
      <c r="W83" s="83">
        <v>3</v>
      </c>
      <c r="X83" s="84" t="str">
        <f t="shared" si="9"/>
        <v>Nová Bělá</v>
      </c>
      <c r="AA83" s="1">
        <f t="shared" si="7"/>
        <v>0</v>
      </c>
      <c r="AB83" s="1">
        <f t="shared" si="7"/>
        <v>0</v>
      </c>
      <c r="AC83" s="1">
        <f t="shared" si="7"/>
        <v>0</v>
      </c>
      <c r="AD83" s="1" t="str">
        <f t="shared" si="7"/>
        <v>Nová Bělá</v>
      </c>
      <c r="AE83" s="1">
        <f t="shared" si="7"/>
        <v>0</v>
      </c>
      <c r="AF83" s="1">
        <f t="shared" si="8"/>
        <v>0</v>
      </c>
    </row>
    <row r="84" spans="2:32" ht="18.75">
      <c r="B84" s="87">
        <v>6</v>
      </c>
      <c r="C84" s="70" t="s">
        <v>53</v>
      </c>
      <c r="D84" s="540" t="str">
        <f>IF(B84=1,X81,IF(B84=2,X82,IF(B84=3,X83,IF(B84=4,X84,IF(B84=5,X85,IF(B84=6,X86,IF(B84=7,X87,IF(B84=8,X88," "))))))))</f>
        <v>Výškovice  A</v>
      </c>
      <c r="E84" s="541"/>
      <c r="F84" s="541"/>
      <c r="G84" s="541"/>
      <c r="H84" s="541"/>
      <c r="I84" s="542"/>
      <c r="N84" s="82">
        <v>4</v>
      </c>
      <c r="P84" s="521" t="s">
        <v>51</v>
      </c>
      <c r="Q84" s="521"/>
      <c r="R84" s="521"/>
      <c r="S84" s="521"/>
      <c r="T84" s="521"/>
      <c r="U84" s="521"/>
      <c r="W84" s="83">
        <v>4</v>
      </c>
      <c r="X84" s="84" t="str">
        <f t="shared" si="9"/>
        <v>Výškovice  B</v>
      </c>
      <c r="AA84" s="1">
        <f t="shared" si="7"/>
        <v>0</v>
      </c>
      <c r="AB84" s="1">
        <f t="shared" si="7"/>
        <v>0</v>
      </c>
      <c r="AC84" s="1">
        <f t="shared" si="7"/>
        <v>0</v>
      </c>
      <c r="AD84" s="1" t="str">
        <f t="shared" si="7"/>
        <v>Výškovice  B</v>
      </c>
      <c r="AE84" s="1">
        <f t="shared" si="7"/>
        <v>0</v>
      </c>
      <c r="AF84" s="1">
        <f t="shared" si="8"/>
        <v>0</v>
      </c>
    </row>
    <row r="85" spans="2:32" ht="18.75">
      <c r="B85" s="87">
        <v>7</v>
      </c>
      <c r="C85" s="70" t="s">
        <v>55</v>
      </c>
      <c r="D85" s="540" t="str">
        <f>IF(B85=1,X81,IF(B85=2,X82,IF(B85=3,X83,IF(B85=4,X84,IF(B85=5,X85,IF(B85=6,X86,IF(B85=7,X87,IF(B85=8,X88," "))))))))</f>
        <v>Stará Bělá  A</v>
      </c>
      <c r="E85" s="541"/>
      <c r="F85" s="541"/>
      <c r="G85" s="541"/>
      <c r="H85" s="541"/>
      <c r="I85" s="542"/>
      <c r="N85" s="82">
        <v>5</v>
      </c>
      <c r="P85" s="521" t="s">
        <v>54</v>
      </c>
      <c r="Q85" s="521"/>
      <c r="R85" s="521"/>
      <c r="S85" s="521"/>
      <c r="T85" s="521"/>
      <c r="U85" s="521"/>
      <c r="W85" s="83">
        <v>5</v>
      </c>
      <c r="X85" s="84" t="str">
        <f t="shared" si="9"/>
        <v>Vratimov</v>
      </c>
      <c r="AA85" s="1">
        <f t="shared" si="7"/>
        <v>0</v>
      </c>
      <c r="AB85" s="1">
        <f t="shared" si="7"/>
        <v>0</v>
      </c>
      <c r="AC85" s="1">
        <f t="shared" si="7"/>
        <v>0</v>
      </c>
      <c r="AD85" s="1" t="str">
        <f t="shared" si="7"/>
        <v>Vratimov</v>
      </c>
      <c r="AE85" s="1">
        <f t="shared" si="7"/>
        <v>0</v>
      </c>
      <c r="AF85" s="1">
        <f t="shared" si="8"/>
        <v>0</v>
      </c>
    </row>
    <row r="86" spans="14:32" ht="15">
      <c r="N86" s="82">
        <v>6</v>
      </c>
      <c r="P86" s="521" t="s">
        <v>56</v>
      </c>
      <c r="Q86" s="521"/>
      <c r="R86" s="521"/>
      <c r="S86" s="521"/>
      <c r="T86" s="521"/>
      <c r="U86" s="521"/>
      <c r="W86" s="83">
        <v>6</v>
      </c>
      <c r="X86" s="84" t="str">
        <f t="shared" si="9"/>
        <v>Výškovice  A</v>
      </c>
      <c r="AA86" s="1">
        <f t="shared" si="7"/>
        <v>0</v>
      </c>
      <c r="AB86" s="1">
        <f t="shared" si="7"/>
        <v>0</v>
      </c>
      <c r="AC86" s="1">
        <f t="shared" si="7"/>
        <v>0</v>
      </c>
      <c r="AD86" s="1" t="str">
        <f t="shared" si="7"/>
        <v>Výškovice  A</v>
      </c>
      <c r="AE86" s="1">
        <f t="shared" si="7"/>
        <v>0</v>
      </c>
      <c r="AF86" s="1">
        <f t="shared" si="8"/>
        <v>0</v>
      </c>
    </row>
    <row r="87" spans="3:32" ht="15">
      <c r="C87" s="88" t="s">
        <v>57</v>
      </c>
      <c r="D87" s="89"/>
      <c r="E87" s="543" t="s">
        <v>58</v>
      </c>
      <c r="F87" s="544"/>
      <c r="G87" s="544"/>
      <c r="H87" s="544"/>
      <c r="I87" s="544"/>
      <c r="J87" s="544"/>
      <c r="K87" s="544"/>
      <c r="L87" s="544"/>
      <c r="M87" s="544"/>
      <c r="N87" s="544" t="s">
        <v>59</v>
      </c>
      <c r="O87" s="544"/>
      <c r="P87" s="544"/>
      <c r="Q87" s="544"/>
      <c r="R87" s="544"/>
      <c r="S87" s="544"/>
      <c r="T87" s="544"/>
      <c r="U87" s="544"/>
      <c r="V87" s="90"/>
      <c r="W87" s="83">
        <v>7</v>
      </c>
      <c r="X87" s="84" t="str">
        <f t="shared" si="9"/>
        <v>Stará Bělá  A</v>
      </c>
      <c r="AA87" s="1">
        <f t="shared" si="7"/>
        <v>0</v>
      </c>
      <c r="AB87" s="1">
        <f t="shared" si="7"/>
        <v>0</v>
      </c>
      <c r="AC87" s="1">
        <f t="shared" si="7"/>
        <v>0</v>
      </c>
      <c r="AD87" s="1" t="str">
        <f t="shared" si="7"/>
        <v>Stará Bělá  A</v>
      </c>
      <c r="AE87" s="1">
        <f t="shared" si="7"/>
        <v>0</v>
      </c>
      <c r="AF87" s="1">
        <f t="shared" si="8"/>
        <v>0</v>
      </c>
    </row>
    <row r="88" spans="2:38" ht="15">
      <c r="B88" s="92"/>
      <c r="C88" s="93" t="s">
        <v>7</v>
      </c>
      <c r="D88" s="94" t="s">
        <v>8</v>
      </c>
      <c r="E88" s="545" t="s">
        <v>60</v>
      </c>
      <c r="F88" s="523"/>
      <c r="G88" s="524"/>
      <c r="H88" s="522" t="s">
        <v>61</v>
      </c>
      <c r="I88" s="523"/>
      <c r="J88" s="524" t="s">
        <v>61</v>
      </c>
      <c r="K88" s="522" t="s">
        <v>62</v>
      </c>
      <c r="L88" s="523"/>
      <c r="M88" s="523" t="s">
        <v>62</v>
      </c>
      <c r="N88" s="522" t="s">
        <v>63</v>
      </c>
      <c r="O88" s="523"/>
      <c r="P88" s="524"/>
      <c r="Q88" s="522" t="s">
        <v>64</v>
      </c>
      <c r="R88" s="523"/>
      <c r="S88" s="524"/>
      <c r="T88" s="95" t="s">
        <v>65</v>
      </c>
      <c r="U88" s="96"/>
      <c r="V88" s="97"/>
      <c r="W88" s="83">
        <v>8</v>
      </c>
      <c r="X88" s="84" t="str">
        <f t="shared" si="9"/>
        <v>Výškovice  C</v>
      </c>
      <c r="AA88" s="1">
        <f t="shared" si="7"/>
        <v>0</v>
      </c>
      <c r="AB88" s="1">
        <f t="shared" si="7"/>
        <v>0</v>
      </c>
      <c r="AC88" s="1">
        <f t="shared" si="7"/>
        <v>0</v>
      </c>
      <c r="AD88" s="1" t="str">
        <f t="shared" si="7"/>
        <v>Výškovice  C</v>
      </c>
      <c r="AE88" s="1">
        <f t="shared" si="7"/>
        <v>0</v>
      </c>
      <c r="AF88" s="1">
        <f t="shared" si="8"/>
        <v>0</v>
      </c>
      <c r="AG88" s="4" t="s">
        <v>60</v>
      </c>
      <c r="AH88" s="4" t="s">
        <v>61</v>
      </c>
      <c r="AI88" s="4" t="s">
        <v>62</v>
      </c>
      <c r="AJ88" s="4" t="s">
        <v>60</v>
      </c>
      <c r="AK88" s="4" t="s">
        <v>61</v>
      </c>
      <c r="AL88" s="4" t="s">
        <v>62</v>
      </c>
    </row>
    <row r="89" spans="2:38" ht="24.75" customHeight="1">
      <c r="B89" s="98" t="s">
        <v>60</v>
      </c>
      <c r="C89" s="127" t="s">
        <v>139</v>
      </c>
      <c r="D89" s="137" t="s">
        <v>126</v>
      </c>
      <c r="E89" s="129">
        <v>5</v>
      </c>
      <c r="F89" s="130" t="s">
        <v>17</v>
      </c>
      <c r="G89" s="250">
        <v>7</v>
      </c>
      <c r="H89" s="251">
        <v>2</v>
      </c>
      <c r="I89" s="252" t="s">
        <v>17</v>
      </c>
      <c r="J89" s="131">
        <v>6</v>
      </c>
      <c r="K89" s="132"/>
      <c r="L89" s="130" t="s">
        <v>17</v>
      </c>
      <c r="M89" s="133"/>
      <c r="N89" s="134">
        <f>E89+H89+K89</f>
        <v>7</v>
      </c>
      <c r="O89" s="135" t="s">
        <v>17</v>
      </c>
      <c r="P89" s="136">
        <f>G89+J89+M89</f>
        <v>13</v>
      </c>
      <c r="Q89" s="134">
        <f>SUM(AG89:AI89)</f>
        <v>0</v>
      </c>
      <c r="R89" s="135" t="s">
        <v>17</v>
      </c>
      <c r="S89" s="136">
        <f>SUM(AJ89:AL89)</f>
        <v>2</v>
      </c>
      <c r="T89" s="104">
        <f>IF(Q89&gt;S89,1,0)</f>
        <v>0</v>
      </c>
      <c r="U89" s="105">
        <f>IF(S89&gt;Q89,1,0)</f>
        <v>1</v>
      </c>
      <c r="V89" s="90"/>
      <c r="X89" s="75" t="s">
        <v>128</v>
      </c>
      <c r="AG89" s="107">
        <f>IF(E89&gt;G89,1,0)</f>
        <v>0</v>
      </c>
      <c r="AH89" s="107">
        <f>IF(H89&gt;J89,1,0)</f>
        <v>0</v>
      </c>
      <c r="AI89" s="107">
        <f>IF(K89+M89&gt;0,IF(K89&gt;M89,1,0),0)</f>
        <v>0</v>
      </c>
      <c r="AJ89" s="107">
        <f>IF(G89&gt;E89,1,0)</f>
        <v>1</v>
      </c>
      <c r="AK89" s="107">
        <f>IF(J89&gt;H89,1,0)</f>
        <v>1</v>
      </c>
      <c r="AL89" s="107">
        <f>IF(K89+M89&gt;0,IF(M89&gt;K89,1,0),0)</f>
        <v>0</v>
      </c>
    </row>
    <row r="90" spans="2:38" ht="24.75" customHeight="1">
      <c r="B90" s="98" t="s">
        <v>61</v>
      </c>
      <c r="C90" s="138" t="s">
        <v>142</v>
      </c>
      <c r="D90" s="127" t="s">
        <v>88</v>
      </c>
      <c r="E90" s="129">
        <v>4</v>
      </c>
      <c r="F90" s="130" t="s">
        <v>17</v>
      </c>
      <c r="G90" s="250">
        <v>6</v>
      </c>
      <c r="H90" s="251">
        <v>6</v>
      </c>
      <c r="I90" s="252" t="s">
        <v>17</v>
      </c>
      <c r="J90" s="131">
        <v>1</v>
      </c>
      <c r="K90" s="132">
        <v>2</v>
      </c>
      <c r="L90" s="130" t="s">
        <v>17</v>
      </c>
      <c r="M90" s="133">
        <v>6</v>
      </c>
      <c r="N90" s="134">
        <f>E90+H90+K90</f>
        <v>12</v>
      </c>
      <c r="O90" s="135" t="s">
        <v>17</v>
      </c>
      <c r="P90" s="136">
        <f>G90+J90+M90</f>
        <v>13</v>
      </c>
      <c r="Q90" s="134">
        <f>SUM(AG90:AI90)</f>
        <v>1</v>
      </c>
      <c r="R90" s="135" t="s">
        <v>17</v>
      </c>
      <c r="S90" s="136">
        <f>SUM(AJ90:AL90)</f>
        <v>2</v>
      </c>
      <c r="T90" s="104">
        <f>IF(Q90&gt;S90,1,0)</f>
        <v>0</v>
      </c>
      <c r="U90" s="105">
        <f>IF(S90&gt;Q90,1,0)</f>
        <v>1</v>
      </c>
      <c r="V90" s="90"/>
      <c r="AG90" s="107">
        <f>IF(E90&gt;G90,1,0)</f>
        <v>0</v>
      </c>
      <c r="AH90" s="107">
        <f>IF(H90&gt;J90,1,0)</f>
        <v>1</v>
      </c>
      <c r="AI90" s="107">
        <f>IF(K90+M90&gt;0,IF(K90&gt;M90,1,0),0)</f>
        <v>0</v>
      </c>
      <c r="AJ90" s="107">
        <f>IF(G90&gt;E90,1,0)</f>
        <v>1</v>
      </c>
      <c r="AK90" s="107">
        <f>IF(J90&gt;H90,1,0)</f>
        <v>0</v>
      </c>
      <c r="AL90" s="107">
        <f>IF(K90+M90&gt;0,IF(M90&gt;K90,1,0),0)</f>
        <v>1</v>
      </c>
    </row>
    <row r="91" spans="2:38" ht="24.75" customHeight="1">
      <c r="B91" s="535" t="s">
        <v>62</v>
      </c>
      <c r="C91" s="138" t="s">
        <v>139</v>
      </c>
      <c r="D91" s="137" t="s">
        <v>88</v>
      </c>
      <c r="E91" s="584">
        <v>0</v>
      </c>
      <c r="F91" s="582" t="s">
        <v>17</v>
      </c>
      <c r="G91" s="586">
        <v>6</v>
      </c>
      <c r="H91" s="588">
        <v>2</v>
      </c>
      <c r="I91" s="590" t="s">
        <v>17</v>
      </c>
      <c r="J91" s="592">
        <v>6</v>
      </c>
      <c r="K91" s="580"/>
      <c r="L91" s="582" t="s">
        <v>17</v>
      </c>
      <c r="M91" s="577"/>
      <c r="N91" s="569">
        <f>E91+H91+K91</f>
        <v>2</v>
      </c>
      <c r="O91" s="571" t="s">
        <v>17</v>
      </c>
      <c r="P91" s="573">
        <f>G91+J91+M91</f>
        <v>12</v>
      </c>
      <c r="Q91" s="569">
        <f>SUM(AG91:AI91)</f>
        <v>0</v>
      </c>
      <c r="R91" s="571" t="s">
        <v>17</v>
      </c>
      <c r="S91" s="573">
        <f>SUM(AJ91:AL91)</f>
        <v>2</v>
      </c>
      <c r="T91" s="575">
        <f>IF(Q91&gt;S91,1,0)</f>
        <v>0</v>
      </c>
      <c r="U91" s="567">
        <f>IF(S91&gt;Q91,1,0)</f>
        <v>1</v>
      </c>
      <c r="V91" s="110"/>
      <c r="AG91" s="107">
        <f>IF(E91&gt;G91,1,0)</f>
        <v>0</v>
      </c>
      <c r="AH91" s="107">
        <f>IF(H91&gt;J91,1,0)</f>
        <v>0</v>
      </c>
      <c r="AI91" s="107">
        <f>IF(K91+M91&gt;0,IF(K91&gt;M91,1,0),0)</f>
        <v>0</v>
      </c>
      <c r="AJ91" s="107">
        <f>IF(G91&gt;E91,1,0)</f>
        <v>1</v>
      </c>
      <c r="AK91" s="107">
        <f>IF(J91&gt;H91,1,0)</f>
        <v>1</v>
      </c>
      <c r="AL91" s="107">
        <f>IF(K91+M91&gt;0,IF(M91&gt;K91,1,0),0)</f>
        <v>0</v>
      </c>
    </row>
    <row r="92" spans="2:22" ht="24.75" customHeight="1">
      <c r="B92" s="536"/>
      <c r="C92" s="380" t="s">
        <v>141</v>
      </c>
      <c r="D92" s="382" t="s">
        <v>127</v>
      </c>
      <c r="E92" s="585"/>
      <c r="F92" s="583"/>
      <c r="G92" s="587"/>
      <c r="H92" s="589"/>
      <c r="I92" s="591"/>
      <c r="J92" s="593"/>
      <c r="K92" s="581"/>
      <c r="L92" s="583"/>
      <c r="M92" s="578"/>
      <c r="N92" s="570"/>
      <c r="O92" s="572"/>
      <c r="P92" s="574"/>
      <c r="Q92" s="570"/>
      <c r="R92" s="572"/>
      <c r="S92" s="574"/>
      <c r="T92" s="576"/>
      <c r="U92" s="568"/>
      <c r="V92" s="110"/>
    </row>
    <row r="93" spans="2:22" ht="24.75" customHeight="1">
      <c r="B93" s="112"/>
      <c r="C93" s="139" t="s">
        <v>66</v>
      </c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>
        <f>SUM(N89:N92)</f>
        <v>21</v>
      </c>
      <c r="O93" s="135" t="s">
        <v>17</v>
      </c>
      <c r="P93" s="142">
        <f>SUM(P89:P92)</f>
        <v>38</v>
      </c>
      <c r="Q93" s="141">
        <f>SUM(Q89:Q92)</f>
        <v>1</v>
      </c>
      <c r="R93" s="143" t="s">
        <v>17</v>
      </c>
      <c r="S93" s="142">
        <f>SUM(S89:S92)</f>
        <v>6</v>
      </c>
      <c r="T93" s="104">
        <f>SUM(T89:T92)</f>
        <v>0</v>
      </c>
      <c r="U93" s="105">
        <f>SUM(U89:U92)</f>
        <v>3</v>
      </c>
      <c r="V93" s="90"/>
    </row>
    <row r="94" spans="2:22" ht="24.75" customHeight="1">
      <c r="B94" s="112"/>
      <c r="C94" s="159" t="s">
        <v>67</v>
      </c>
      <c r="D94" s="158" t="str">
        <f>IF(T93&gt;U93,D84,IF(U93&gt;T93,D85,IF(U93+T93=0," ","CHYBA ZADÁNÍ")))</f>
        <v>Stará Bělá  A</v>
      </c>
      <c r="E94" s="139"/>
      <c r="F94" s="139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59"/>
      <c r="V94" s="116"/>
    </row>
    <row r="95" spans="2:22" ht="24.75" customHeight="1">
      <c r="B95" s="112"/>
      <c r="C95" s="3" t="s">
        <v>68</v>
      </c>
      <c r="G95" s="118"/>
      <c r="H95" s="118"/>
      <c r="I95" s="118"/>
      <c r="J95" s="118"/>
      <c r="K95" s="118"/>
      <c r="L95" s="118"/>
      <c r="M95" s="118"/>
      <c r="N95" s="116"/>
      <c r="O95" s="116"/>
      <c r="Q95" s="119"/>
      <c r="R95" s="119"/>
      <c r="S95" s="118"/>
      <c r="T95" s="118"/>
      <c r="U95" s="118"/>
      <c r="V95" s="116"/>
    </row>
    <row r="96" spans="3:21" ht="15">
      <c r="C96" s="119"/>
      <c r="D96" s="119"/>
      <c r="E96" s="119"/>
      <c r="F96" s="119"/>
      <c r="G96" s="119"/>
      <c r="H96" s="119"/>
      <c r="I96" s="119"/>
      <c r="J96" s="124" t="s">
        <v>53</v>
      </c>
      <c r="K96" s="124"/>
      <c r="L96" s="124"/>
      <c r="M96" s="119"/>
      <c r="N96" s="119"/>
      <c r="O96" s="119"/>
      <c r="P96" s="119"/>
      <c r="Q96" s="119"/>
      <c r="R96" s="119"/>
      <c r="S96" s="119"/>
      <c r="T96" s="124" t="s">
        <v>55</v>
      </c>
      <c r="U96" s="119"/>
    </row>
    <row r="97" spans="3:21" ht="15">
      <c r="C97" s="125" t="s">
        <v>69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</row>
  </sheetData>
  <sheetProtection selectLockedCells="1"/>
  <mergeCells count="144">
    <mergeCell ref="P7:U7"/>
    <mergeCell ref="K13:M13"/>
    <mergeCell ref="U16:U17"/>
    <mergeCell ref="Q16:Q17"/>
    <mergeCell ref="S16:S17"/>
    <mergeCell ref="R16:R17"/>
    <mergeCell ref="N12:U12"/>
    <mergeCell ref="P11:U11"/>
    <mergeCell ref="M16:M17"/>
    <mergeCell ref="Q13:S13"/>
    <mergeCell ref="F16:F17"/>
    <mergeCell ref="N13:P13"/>
    <mergeCell ref="H16:H17"/>
    <mergeCell ref="N16:N17"/>
    <mergeCell ref="E13:G13"/>
    <mergeCell ref="L16:L17"/>
    <mergeCell ref="E16:E17"/>
    <mergeCell ref="K16:K17"/>
    <mergeCell ref="E12:M12"/>
    <mergeCell ref="P10:U10"/>
    <mergeCell ref="P9:U9"/>
    <mergeCell ref="H13:J13"/>
    <mergeCell ref="P28:Q28"/>
    <mergeCell ref="T28:U28"/>
    <mergeCell ref="I16:I17"/>
    <mergeCell ref="T3:U3"/>
    <mergeCell ref="P3:Q3"/>
    <mergeCell ref="P4:U4"/>
    <mergeCell ref="P6:U6"/>
    <mergeCell ref="P8:U8"/>
    <mergeCell ref="D9:I9"/>
    <mergeCell ref="D10:I10"/>
    <mergeCell ref="Q38:S38"/>
    <mergeCell ref="K41:K42"/>
    <mergeCell ref="L41:L42"/>
    <mergeCell ref="B16:B17"/>
    <mergeCell ref="P34:U34"/>
    <mergeCell ref="O16:O17"/>
    <mergeCell ref="G16:G17"/>
    <mergeCell ref="J16:J17"/>
    <mergeCell ref="P16:P17"/>
    <mergeCell ref="T16:T17"/>
    <mergeCell ref="P29:U29"/>
    <mergeCell ref="K38:M38"/>
    <mergeCell ref="N38:P38"/>
    <mergeCell ref="E37:M37"/>
    <mergeCell ref="N37:U37"/>
    <mergeCell ref="P36:U36"/>
    <mergeCell ref="P31:U31"/>
    <mergeCell ref="P32:U32"/>
    <mergeCell ref="P33:U33"/>
    <mergeCell ref="P35:U35"/>
    <mergeCell ref="B41:B42"/>
    <mergeCell ref="E41:E42"/>
    <mergeCell ref="F41:F42"/>
    <mergeCell ref="G41:G42"/>
    <mergeCell ref="E38:G38"/>
    <mergeCell ref="H38:J38"/>
    <mergeCell ref="M41:M42"/>
    <mergeCell ref="D34:I34"/>
    <mergeCell ref="D35:I35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S41:S42"/>
    <mergeCell ref="T41:T42"/>
    <mergeCell ref="I66:I67"/>
    <mergeCell ref="K66:K67"/>
    <mergeCell ref="P53:Q53"/>
    <mergeCell ref="T53:U53"/>
    <mergeCell ref="P54:U54"/>
    <mergeCell ref="P56:U56"/>
    <mergeCell ref="D59:I59"/>
    <mergeCell ref="P59:U59"/>
    <mergeCell ref="L66:L67"/>
    <mergeCell ref="D60:I60"/>
    <mergeCell ref="P57:U57"/>
    <mergeCell ref="P58:U58"/>
    <mergeCell ref="P61:U61"/>
    <mergeCell ref="B66:B67"/>
    <mergeCell ref="E66:E67"/>
    <mergeCell ref="F66:F67"/>
    <mergeCell ref="G66:G67"/>
    <mergeCell ref="H66:H67"/>
    <mergeCell ref="P60:U60"/>
    <mergeCell ref="Q63:S63"/>
    <mergeCell ref="N62:U62"/>
    <mergeCell ref="K63:M63"/>
    <mergeCell ref="N63:P63"/>
    <mergeCell ref="E63:G63"/>
    <mergeCell ref="H63:J63"/>
    <mergeCell ref="E62:M62"/>
    <mergeCell ref="P83:U83"/>
    <mergeCell ref="D84:I84"/>
    <mergeCell ref="P84:U84"/>
    <mergeCell ref="M66:M67"/>
    <mergeCell ref="N66:N67"/>
    <mergeCell ref="O66:O67"/>
    <mergeCell ref="P66:P67"/>
    <mergeCell ref="J66:J67"/>
    <mergeCell ref="P81:U81"/>
    <mergeCell ref="P78:Q78"/>
    <mergeCell ref="K88:M88"/>
    <mergeCell ref="N88:P88"/>
    <mergeCell ref="U66:U67"/>
    <mergeCell ref="R66:R67"/>
    <mergeCell ref="S66:S67"/>
    <mergeCell ref="T66:T67"/>
    <mergeCell ref="Q66:Q67"/>
    <mergeCell ref="P82:U82"/>
    <mergeCell ref="T78:U78"/>
    <mergeCell ref="P79:U79"/>
    <mergeCell ref="M91:M92"/>
    <mergeCell ref="P91:P92"/>
    <mergeCell ref="D85:I85"/>
    <mergeCell ref="P85:U85"/>
    <mergeCell ref="J91:J92"/>
    <mergeCell ref="K91:K92"/>
    <mergeCell ref="E87:M87"/>
    <mergeCell ref="N87:U87"/>
    <mergeCell ref="E88:G88"/>
    <mergeCell ref="H88:J88"/>
    <mergeCell ref="L91:L92"/>
    <mergeCell ref="B91:B92"/>
    <mergeCell ref="E91:E92"/>
    <mergeCell ref="F91:F92"/>
    <mergeCell ref="G91:G92"/>
    <mergeCell ref="H91:H92"/>
    <mergeCell ref="I91:I92"/>
    <mergeCell ref="P86:U86"/>
    <mergeCell ref="N91:N92"/>
    <mergeCell ref="O91:O92"/>
    <mergeCell ref="U91:U92"/>
    <mergeCell ref="Q91:Q92"/>
    <mergeCell ref="R91:R92"/>
    <mergeCell ref="S91:S92"/>
    <mergeCell ref="T91:T92"/>
    <mergeCell ref="Q88:S88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2014-10-07T06:15:57Z</cp:lastPrinted>
  <dcterms:created xsi:type="dcterms:W3CDTF">2009-04-19T05:45:52Z</dcterms:created>
  <dcterms:modified xsi:type="dcterms:W3CDTF">2014-10-07T06:16:09Z</dcterms:modified>
  <cp:category/>
  <cp:version/>
  <cp:contentType/>
  <cp:contentStatus/>
</cp:coreProperties>
</file>