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onos-my.sharepoint.com/personal/p6627_eon_com/Documents/Starý NB/AAA přetáhnout/sklad/petr/technika/sezona 21 22/"/>
    </mc:Choice>
  </mc:AlternateContent>
  <xr:revisionPtr revIDLastSave="246" documentId="8_{76CD61E9-74C6-4924-8866-69E47668E2E0}" xr6:coauthVersionLast="45" xr6:coauthVersionMax="45" xr10:uidLastSave="{47194830-55A3-4584-93C6-F8EEF80062BD}"/>
  <bookViews>
    <workbookView xWindow="-120" yWindow="-120" windowWidth="29040" windowHeight="17640" xr2:uid="{00000000-000D-0000-FFFF-FFFF00000000}"/>
  </bookViews>
  <sheets>
    <sheet name="technika B sezona 21-22" sheetId="4" r:id="rId1"/>
  </sheets>
  <definedNames>
    <definedName name="_xlnm._FilterDatabase" localSheetId="0" hidden="1">'technika B sezona 21-22'!$B$8:$F$35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4" l="1"/>
  <c r="G18" i="4"/>
  <c r="J18" i="4" l="1"/>
  <c r="K18" i="4" s="1"/>
  <c r="I25" i="4"/>
  <c r="G25" i="4"/>
  <c r="I13" i="4"/>
  <c r="G13" i="4"/>
  <c r="I20" i="4"/>
  <c r="G20" i="4"/>
  <c r="I17" i="4"/>
  <c r="G17" i="4"/>
  <c r="I12" i="4"/>
  <c r="G12" i="4"/>
  <c r="J12" i="4" l="1"/>
  <c r="K12" i="4" s="1"/>
  <c r="M12" i="4" s="1"/>
  <c r="J13" i="4"/>
  <c r="K13" i="4" s="1"/>
  <c r="M13" i="4" s="1"/>
  <c r="J25" i="4"/>
  <c r="K25" i="4" s="1"/>
  <c r="M25" i="4" s="1"/>
  <c r="J20" i="4"/>
  <c r="K20" i="4" s="1"/>
  <c r="J17" i="4"/>
  <c r="D38" i="4"/>
  <c r="I26" i="4"/>
  <c r="G26" i="4"/>
  <c r="I24" i="4"/>
  <c r="G24" i="4"/>
  <c r="I23" i="4"/>
  <c r="G23" i="4"/>
  <c r="I22" i="4"/>
  <c r="G22" i="4"/>
  <c r="I21" i="4"/>
  <c r="G21" i="4"/>
  <c r="I19" i="4"/>
  <c r="G19" i="4"/>
  <c r="I11" i="4"/>
  <c r="G11" i="4"/>
  <c r="I10" i="4"/>
  <c r="G10" i="4"/>
  <c r="I9" i="4"/>
  <c r="G9" i="4"/>
  <c r="F40" i="4"/>
  <c r="K17" i="4" l="1"/>
  <c r="M17" i="4" s="1"/>
  <c r="J19" i="4"/>
  <c r="M20" i="4"/>
  <c r="J10" i="4"/>
  <c r="J11" i="4"/>
  <c r="J23" i="4"/>
  <c r="J21" i="4"/>
  <c r="J26" i="4"/>
  <c r="J22" i="4"/>
  <c r="J24" i="4"/>
  <c r="K10" i="4" l="1"/>
  <c r="M10" i="4" s="1"/>
  <c r="K22" i="4"/>
  <c r="M22" i="4" s="1"/>
  <c r="K26" i="4"/>
  <c r="M26" i="4" s="1"/>
  <c r="K21" i="4"/>
  <c r="M21" i="4" s="1"/>
  <c r="K23" i="4"/>
  <c r="M23" i="4" s="1"/>
  <c r="K11" i="4"/>
  <c r="M11" i="4" s="1"/>
  <c r="K24" i="4"/>
  <c r="M24" i="4" s="1"/>
  <c r="K19" i="4"/>
  <c r="M19" i="4" s="1"/>
  <c r="L27" i="4"/>
  <c r="D30" i="4" s="1"/>
  <c r="M14" i="4"/>
  <c r="M15" i="4"/>
  <c r="M16" i="4"/>
  <c r="J9" i="4" l="1"/>
  <c r="K9" i="4" s="1"/>
  <c r="M9" i="4" l="1"/>
  <c r="K27" i="4"/>
  <c r="J27" i="4"/>
  <c r="D29" i="4" l="1"/>
  <c r="D31" i="4" s="1"/>
  <c r="M2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tc={A939D197-DE25-44BE-A88E-BC4DF8314976}</author>
    <author>tc={6257B143-281B-4BD2-B6F9-153DCE6FC881}</author>
  </authors>
  <commentList>
    <comment ref="H20" authorId="0" shapeId="0" xr:uid="{A939D197-DE25-44BE-A88E-BC4DF8314976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200 futis + 100 registrace</t>
      </text>
    </comment>
    <comment ref="H22" authorId="1" shapeId="0" xr:uid="{6257B143-281B-4BD2-B6F9-153DCE6FC881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futis + poplatek za přestup</t>
      </text>
    </comment>
  </commentList>
</comments>
</file>

<file path=xl/sharedStrings.xml><?xml version="1.0" encoding="utf-8"?>
<sst xmlns="http://schemas.openxmlformats.org/spreadsheetml/2006/main" count="134" uniqueCount="78">
  <si>
    <t>jméno</t>
  </si>
  <si>
    <t>Malinek Jiří</t>
  </si>
  <si>
    <t>Vostal Petr</t>
  </si>
  <si>
    <t>Oulehla Petr</t>
  </si>
  <si>
    <t>Hudeček Jan</t>
  </si>
  <si>
    <t>Indra Radovan</t>
  </si>
  <si>
    <t>Machálek Pavel</t>
  </si>
  <si>
    <t>Bedrna Lubomír</t>
  </si>
  <si>
    <t>počet</t>
  </si>
  <si>
    <t>Hnaníček Václav</t>
  </si>
  <si>
    <t>B</t>
  </si>
  <si>
    <t>kontakt</t>
  </si>
  <si>
    <t>vhnanicek@gmail.com</t>
  </si>
  <si>
    <t>janohu@seznam.cz</t>
  </si>
  <si>
    <t>indra@akindra.cz</t>
  </si>
  <si>
    <t>juram02@seznam.cz</t>
  </si>
  <si>
    <t>oulehla@seznam.cz</t>
  </si>
  <si>
    <t>l.bedrna@seznam.cz</t>
  </si>
  <si>
    <t>soupiska</t>
  </si>
  <si>
    <t>platba</t>
  </si>
  <si>
    <t>plná</t>
  </si>
  <si>
    <t>pmx@centrum.cz</t>
  </si>
  <si>
    <t>Mařan Pavel</t>
  </si>
  <si>
    <t>pavelmaran@seznam.cz</t>
  </si>
  <si>
    <t>Přichystal Miroslav</t>
  </si>
  <si>
    <t>Štork Jan</t>
  </si>
  <si>
    <t>mirek.prichystal@seznam.cz</t>
  </si>
  <si>
    <t>jan.stork1@gmail.com</t>
  </si>
  <si>
    <t>jde do toho?</t>
  </si>
  <si>
    <t>ano</t>
  </si>
  <si>
    <t>platí za A</t>
  </si>
  <si>
    <t>podíl na zápisném</t>
  </si>
  <si>
    <t>platby</t>
  </si>
  <si>
    <t>jiné</t>
  </si>
  <si>
    <t>celkem</t>
  </si>
  <si>
    <t>Kroupa Lubomír</t>
  </si>
  <si>
    <t>lub.kroupa@gmail.com</t>
  </si>
  <si>
    <t>dohoda s kubrtem ohledně doplnění na soupisce</t>
  </si>
  <si>
    <t>zaplatil</t>
  </si>
  <si>
    <t>Tavares Cleber</t>
  </si>
  <si>
    <t>Kraus Adam</t>
  </si>
  <si>
    <t>futis</t>
  </si>
  <si>
    <t>za celý tým (balon, někdo nakonec nezaplatí (za posl. sezonu jsem byl v minusu :-( , závěrečná atp. - co se nevyužije, tak bude na konci sezony vráceno</t>
  </si>
  <si>
    <t>cca na jednoho při odhadu počtu dle řádku 24</t>
  </si>
  <si>
    <t>krausad@post.cz</t>
  </si>
  <si>
    <t>Co teď budu řešit je vypsání a zadminstrování soupisky, předání na futsal Brno, zaplacení zápisného, vše tak, aby 15.8. nejpozději bylo na Futsal Brno.</t>
  </si>
  <si>
    <t>celkem ks pro placení</t>
  </si>
  <si>
    <t>Novotný Jan</t>
  </si>
  <si>
    <t>saldo</t>
  </si>
  <si>
    <t>Technika B sezona 21/22</t>
  </si>
  <si>
    <t>Satoria Patrik</t>
  </si>
  <si>
    <t>Psotka Ivan</t>
  </si>
  <si>
    <t>podle potvrzené soupisky výše (bez Áčkařů)</t>
  </si>
  <si>
    <t>Procházka Marek</t>
  </si>
  <si>
    <t>X</t>
  </si>
  <si>
    <t>zápisné bamako</t>
  </si>
  <si>
    <t>Platby prosím poslat na účet 1122645063/0800 do 12.8. Do poznámky pro příjemce prosím vepište něco jako Technika B 21/22 - vaše jméno (snadno to pak rozpoznám). Díky</t>
  </si>
  <si>
    <t>Co na konci sezony zbude, tak Vám na účty pošlu zpátky samozřejmě.</t>
  </si>
  <si>
    <t>vybráno</t>
  </si>
  <si>
    <t>celkem zaplatit</t>
  </si>
  <si>
    <t>zaplatit</t>
  </si>
  <si>
    <t>futis 21/22 + další formální poplatky</t>
  </si>
  <si>
    <t>celkem (zaokrouhlení)</t>
  </si>
  <si>
    <t>potrzeno od Honzi Š.</t>
  </si>
  <si>
    <t>na zápasy chodit bude jen když bude potřeba zástup do brány</t>
  </si>
  <si>
    <t>aktual 30.7.21</t>
  </si>
  <si>
    <t>Platby detail</t>
  </si>
  <si>
    <t>Platby prosím poslat na účet 1122645063/0800 do 10.8. Do poznámky pro příjemce prosím vepište něco jako Technika B 21/22 - vaše jméno (snadno to pak rozpoznám). Díky Petr</t>
  </si>
  <si>
    <t>bez platby</t>
  </si>
  <si>
    <t>do soutěže na sezonu 21/22</t>
  </si>
  <si>
    <t>na osobu na roky 21 a 22 (á 100 Kč/kalednářní rok)</t>
  </si>
  <si>
    <t>Co teď budu řešit: zadminstrování soupisky, předání na futsal Brno, zaplacení poplatků (zápisné, futis, přestup, registrace) do 14.8. u nich na účtě</t>
  </si>
  <si>
    <t>vostal.petr@gmail.com</t>
  </si>
  <si>
    <t>kontakty přes Honzu Š.</t>
  </si>
  <si>
    <t>psato@seznam.cz</t>
  </si>
  <si>
    <t>ivan.psotka@centrum.cz</t>
  </si>
  <si>
    <t>marekprochazka74@gmail.com</t>
  </si>
  <si>
    <t>novotny1989@seznam.cz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</si>
</sst>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_-* #,##0\ _K_č_-;\-* #,##0\ _K_č_-;_-* &quot;-&quot;??\ _K_č_-;_-@_-"/>
    <numFmt numFmtId="166" formatCode="_-* #,##0.0\ _K_č_-;\-* #,##0.0\ _K_č_-;_-* &quot;-&quot;??\ _K_č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Fill="1" applyBorder="1"/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Fill="1" applyBorder="1"/>
    <xf numFmtId="0" fontId="0" fillId="2" borderId="0" xfId="0" applyFill="1" applyAlignment="1">
      <alignment wrapText="1"/>
    </xf>
    <xf numFmtId="0" fontId="0" fillId="3" borderId="0" xfId="0" applyFill="1" applyBorder="1" applyAlignment="1">
      <alignment wrapText="1"/>
    </xf>
    <xf numFmtId="165" fontId="0" fillId="0" borderId="1" xfId="1" applyNumberFormat="1" applyFont="1" applyFill="1" applyBorder="1" applyAlignment="1">
      <alignment wrapText="1"/>
    </xf>
    <xf numFmtId="165" fontId="5" fillId="0" borderId="1" xfId="1" applyNumberFormat="1" applyFont="1" applyFill="1" applyBorder="1" applyAlignment="1">
      <alignment wrapText="1"/>
    </xf>
    <xf numFmtId="165" fontId="0" fillId="0" borderId="0" xfId="0" applyNumberFormat="1" applyFill="1" applyAlignment="1">
      <alignment wrapText="1"/>
    </xf>
    <xf numFmtId="0" fontId="4" fillId="0" borderId="0" xfId="0" applyFont="1" applyFill="1"/>
    <xf numFmtId="165" fontId="4" fillId="0" borderId="0" xfId="0" applyNumberFormat="1" applyFont="1" applyFill="1"/>
    <xf numFmtId="165" fontId="6" fillId="0" borderId="1" xfId="1" applyNumberFormat="1" applyFont="1" applyFill="1" applyBorder="1" applyAlignment="1">
      <alignment wrapText="1"/>
    </xf>
    <xf numFmtId="0" fontId="0" fillId="3" borderId="0" xfId="0" applyFill="1" applyBorder="1" applyAlignment="1">
      <alignment horizontal="center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165" fontId="1" fillId="0" borderId="1" xfId="1" applyNumberFormat="1" applyFont="1" applyFill="1" applyBorder="1"/>
    <xf numFmtId="165" fontId="3" fillId="0" borderId="1" xfId="2" applyNumberFormat="1" applyFill="1" applyBorder="1"/>
    <xf numFmtId="0" fontId="3" fillId="0" borderId="0" xfId="2"/>
    <xf numFmtId="0" fontId="8" fillId="0" borderId="0" xfId="0" applyFont="1" applyFill="1" applyBorder="1"/>
    <xf numFmtId="0" fontId="5" fillId="0" borderId="0" xfId="0" applyFont="1" applyFill="1"/>
    <xf numFmtId="0" fontId="0" fillId="0" borderId="1" xfId="0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165" fontId="9" fillId="0" borderId="1" xfId="1" applyNumberFormat="1" applyFont="1" applyFill="1" applyBorder="1" applyAlignment="1">
      <alignment horizontal="center" wrapText="1"/>
    </xf>
    <xf numFmtId="165" fontId="8" fillId="0" borderId="1" xfId="1" applyNumberFormat="1" applyFont="1" applyFill="1" applyBorder="1" applyAlignment="1">
      <alignment wrapText="1"/>
    </xf>
    <xf numFmtId="164" fontId="0" fillId="0" borderId="0" xfId="1" applyFont="1" applyFill="1"/>
    <xf numFmtId="0" fontId="0" fillId="5" borderId="0" xfId="0" applyFont="1" applyFill="1" applyBorder="1"/>
    <xf numFmtId="164" fontId="0" fillId="5" borderId="0" xfId="1" applyFont="1" applyFill="1"/>
    <xf numFmtId="0" fontId="4" fillId="5" borderId="0" xfId="0" applyFont="1" applyFill="1" applyBorder="1"/>
    <xf numFmtId="164" fontId="4" fillId="5" borderId="0" xfId="0" applyNumberFormat="1" applyFont="1" applyFill="1"/>
    <xf numFmtId="165" fontId="4" fillId="0" borderId="0" xfId="0" applyNumberFormat="1" applyFont="1" applyFill="1" applyAlignment="1">
      <alignment wrapText="1"/>
    </xf>
    <xf numFmtId="165" fontId="1" fillId="6" borderId="1" xfId="1" applyNumberFormat="1" applyFont="1" applyFill="1" applyBorder="1"/>
    <xf numFmtId="165" fontId="3" fillId="6" borderId="1" xfId="2" applyNumberFormat="1" applyFill="1" applyBorder="1"/>
    <xf numFmtId="0" fontId="6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wrapText="1"/>
    </xf>
    <xf numFmtId="165" fontId="8" fillId="0" borderId="0" xfId="1" applyNumberFormat="1" applyFont="1" applyFill="1"/>
    <xf numFmtId="0" fontId="8" fillId="0" borderId="0" xfId="0" applyFont="1" applyFill="1" applyAlignment="1">
      <alignment horizontal="right"/>
    </xf>
    <xf numFmtId="166" fontId="8" fillId="4" borderId="0" xfId="1" applyNumberFormat="1" applyFont="1" applyFill="1"/>
    <xf numFmtId="0" fontId="8" fillId="4" borderId="0" xfId="0" applyFont="1" applyFill="1"/>
    <xf numFmtId="165" fontId="8" fillId="4" borderId="0" xfId="0" applyNumberFormat="1" applyFont="1" applyFill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/>
    <xf numFmtId="0" fontId="0" fillId="6" borderId="1" xfId="0" applyFont="1" applyFill="1" applyBorder="1" applyAlignment="1"/>
    <xf numFmtId="165" fontId="0" fillId="6" borderId="1" xfId="1" applyNumberFormat="1" applyFont="1" applyFill="1" applyBorder="1" applyAlignment="1">
      <alignment wrapText="1"/>
    </xf>
    <xf numFmtId="165" fontId="8" fillId="6" borderId="1" xfId="1" applyNumberFormat="1" applyFont="1" applyFill="1" applyBorder="1" applyAlignment="1">
      <alignment wrapText="1"/>
    </xf>
    <xf numFmtId="165" fontId="6" fillId="6" borderId="1" xfId="1" applyNumberFormat="1" applyFont="1" applyFill="1" applyBorder="1" applyAlignment="1">
      <alignment wrapText="1"/>
    </xf>
    <xf numFmtId="165" fontId="9" fillId="6" borderId="1" xfId="1" applyNumberFormat="1" applyFont="1" applyFill="1" applyBorder="1" applyAlignment="1">
      <alignment horizontal="center" wrapText="1"/>
    </xf>
    <xf numFmtId="165" fontId="5" fillId="6" borderId="1" xfId="1" applyNumberFormat="1" applyFont="1" applyFill="1" applyBorder="1" applyAlignment="1">
      <alignment wrapText="1"/>
    </xf>
    <xf numFmtId="0" fontId="0" fillId="6" borderId="1" xfId="0" applyFont="1" applyFill="1" applyBorder="1" applyAlignment="1">
      <alignment wrapText="1"/>
    </xf>
    <xf numFmtId="165" fontId="7" fillId="6" borderId="1" xfId="1" applyNumberFormat="1" applyFont="1" applyFill="1" applyBorder="1" applyAlignment="1">
      <alignment horizont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2">
    <dxf>
      <fill>
        <patternFill>
          <bgColor theme="6" tint="0.39994506668294322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etr" id="{160CD4C5-6076-46AC-B760-863B8D7C6150}" userId="S::P6627@eon.com::e01c8f1a-3565-4831-a341-37f7a80e0fba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20" dT="2021-07-26T09:57:34.71" personId="{160CD4C5-6076-46AC-B760-863B8D7C6150}" id="{A939D197-DE25-44BE-A88E-BC4DF8314976}">
    <text>200 futis + 100 registrace</text>
  </threadedComment>
  <threadedComment ref="H22" dT="2021-07-26T07:46:04.89" personId="{160CD4C5-6076-46AC-B760-863B8D7C6150}" id="{6257B143-281B-4BD2-B6F9-153DCE6FC881}">
    <text>futis + poplatek za přestup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ostal.petr@gmail.com" TargetMode="External"/><Relationship Id="rId13" Type="http://schemas.openxmlformats.org/officeDocument/2006/relationships/hyperlink" Target="mailto:krausad@post.cz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indra@akindra.cz" TargetMode="External"/><Relationship Id="rId21" Type="http://schemas.microsoft.com/office/2017/10/relationships/threadedComment" Target="../threadedComments/threadedComment1.xml"/><Relationship Id="rId7" Type="http://schemas.openxmlformats.org/officeDocument/2006/relationships/hyperlink" Target="mailto:pmx@centrum.cz" TargetMode="External"/><Relationship Id="rId12" Type="http://schemas.openxmlformats.org/officeDocument/2006/relationships/hyperlink" Target="mailto:lub.kroupa@gmail.com" TargetMode="External"/><Relationship Id="rId17" Type="http://schemas.openxmlformats.org/officeDocument/2006/relationships/hyperlink" Target="mailto:novotny1989@seznam.cz" TargetMode="External"/><Relationship Id="rId2" Type="http://schemas.openxmlformats.org/officeDocument/2006/relationships/hyperlink" Target="mailto:janohu@seznam.cz" TargetMode="External"/><Relationship Id="rId16" Type="http://schemas.openxmlformats.org/officeDocument/2006/relationships/hyperlink" Target="mailto:marekprochazka74@gmail.com" TargetMode="External"/><Relationship Id="rId20" Type="http://schemas.openxmlformats.org/officeDocument/2006/relationships/comments" Target="../comments1.xml"/><Relationship Id="rId1" Type="http://schemas.openxmlformats.org/officeDocument/2006/relationships/hyperlink" Target="mailto:vhnanicek@gmail.com" TargetMode="External"/><Relationship Id="rId6" Type="http://schemas.openxmlformats.org/officeDocument/2006/relationships/hyperlink" Target="mailto:l.bedrna@seznam.cz" TargetMode="External"/><Relationship Id="rId11" Type="http://schemas.openxmlformats.org/officeDocument/2006/relationships/hyperlink" Target="mailto:jan.stork1@gmail.com" TargetMode="External"/><Relationship Id="rId5" Type="http://schemas.openxmlformats.org/officeDocument/2006/relationships/hyperlink" Target="mailto:oulehla@seznam.cz" TargetMode="External"/><Relationship Id="rId15" Type="http://schemas.openxmlformats.org/officeDocument/2006/relationships/hyperlink" Target="mailto:ivan.psotka@centrum.cz" TargetMode="External"/><Relationship Id="rId10" Type="http://schemas.openxmlformats.org/officeDocument/2006/relationships/hyperlink" Target="mailto:mirek.prichystal@seznam.cz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mailto:juram02@seznam.cz" TargetMode="External"/><Relationship Id="rId9" Type="http://schemas.openxmlformats.org/officeDocument/2006/relationships/hyperlink" Target="mailto:pavelmaran@seznam.cz" TargetMode="External"/><Relationship Id="rId14" Type="http://schemas.openxmlformats.org/officeDocument/2006/relationships/hyperlink" Target="mailto:psato@seznam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45"/>
  <sheetViews>
    <sheetView tabSelected="1" zoomScale="115" zoomScaleNormal="115" workbookViewId="0">
      <selection activeCell="M30" sqref="M30"/>
    </sheetView>
  </sheetViews>
  <sheetFormatPr defaultColWidth="8.85546875" defaultRowHeight="15" x14ac:dyDescent="0.25"/>
  <cols>
    <col min="1" max="1" width="1.7109375" style="3" customWidth="1"/>
    <col min="2" max="2" width="8.85546875" style="3"/>
    <col min="3" max="3" width="22.85546875" style="3" customWidth="1"/>
    <col min="4" max="4" width="14" style="3" customWidth="1"/>
    <col min="5" max="5" width="8.5703125" style="3" customWidth="1"/>
    <col min="6" max="6" width="10.7109375" style="4" customWidth="1"/>
    <col min="7" max="7" width="11.28515625" style="4" customWidth="1"/>
    <col min="8" max="9" width="8.7109375" style="4" customWidth="1"/>
    <col min="10" max="10" width="11" style="4" customWidth="1"/>
    <col min="11" max="11" width="10.140625" style="4" customWidth="1"/>
    <col min="12" max="12" width="13" style="4" customWidth="1"/>
    <col min="13" max="13" width="13.140625" style="4" customWidth="1"/>
    <col min="14" max="14" width="16.7109375" style="3" customWidth="1"/>
    <col min="15" max="15" width="28.42578125" style="3" customWidth="1"/>
    <col min="16" max="16" width="27.140625" style="3" customWidth="1"/>
    <col min="17" max="16384" width="8.85546875" style="3"/>
  </cols>
  <sheetData>
    <row r="2" spans="2:16" ht="18.75" x14ac:dyDescent="0.3">
      <c r="B2" s="2" t="s">
        <v>49</v>
      </c>
    </row>
    <row r="3" spans="2:16" x14ac:dyDescent="0.25">
      <c r="B3" s="3" t="s">
        <v>65</v>
      </c>
    </row>
    <row r="4" spans="2:16" x14ac:dyDescent="0.25">
      <c r="B4" s="22" t="s">
        <v>67</v>
      </c>
    </row>
    <row r="5" spans="2:16" x14ac:dyDescent="0.25">
      <c r="B5" s="3" t="s">
        <v>57</v>
      </c>
    </row>
    <row r="6" spans="2:16" x14ac:dyDescent="0.25">
      <c r="B6" s="3" t="s">
        <v>71</v>
      </c>
    </row>
    <row r="7" spans="2:16" x14ac:dyDescent="0.25">
      <c r="G7" s="7" t="s">
        <v>32</v>
      </c>
      <c r="H7" s="7"/>
      <c r="I7" s="7"/>
      <c r="J7" s="7"/>
      <c r="K7" s="7"/>
      <c r="L7" s="7"/>
      <c r="M7" s="7"/>
      <c r="N7" s="6"/>
      <c r="O7" s="6"/>
    </row>
    <row r="8" spans="2:16" s="4" customFormat="1" ht="75" x14ac:dyDescent="0.25">
      <c r="B8" s="5" t="s">
        <v>8</v>
      </c>
      <c r="C8" s="5" t="s">
        <v>0</v>
      </c>
      <c r="D8" s="5" t="s">
        <v>18</v>
      </c>
      <c r="E8" s="5" t="s">
        <v>28</v>
      </c>
      <c r="F8" s="5" t="s">
        <v>19</v>
      </c>
      <c r="G8" s="8" t="s">
        <v>31</v>
      </c>
      <c r="H8" s="8" t="s">
        <v>61</v>
      </c>
      <c r="I8" s="8" t="s">
        <v>33</v>
      </c>
      <c r="J8" s="8" t="s">
        <v>34</v>
      </c>
      <c r="K8" s="8" t="s">
        <v>62</v>
      </c>
      <c r="L8" s="15" t="s">
        <v>38</v>
      </c>
      <c r="M8" s="15" t="s">
        <v>60</v>
      </c>
      <c r="N8" s="4" t="s">
        <v>11</v>
      </c>
    </row>
    <row r="9" spans="2:16" x14ac:dyDescent="0.25">
      <c r="B9" s="23">
        <v>1</v>
      </c>
      <c r="C9" s="16" t="s">
        <v>7</v>
      </c>
      <c r="D9" s="16" t="s">
        <v>10</v>
      </c>
      <c r="E9" s="16" t="s">
        <v>29</v>
      </c>
      <c r="F9" s="17" t="s">
        <v>20</v>
      </c>
      <c r="G9" s="9">
        <f>$D$34/$D$35</f>
        <v>460</v>
      </c>
      <c r="H9" s="9">
        <v>200</v>
      </c>
      <c r="I9" s="9">
        <f>$D$37/$D$35</f>
        <v>66.666666666666671</v>
      </c>
      <c r="J9" s="28">
        <f>SUM(G9:I9)</f>
        <v>726.66666666666663</v>
      </c>
      <c r="K9" s="14">
        <f t="shared" ref="K9:K12" si="0">CEILING(J9,10)</f>
        <v>730</v>
      </c>
      <c r="L9" s="27"/>
      <c r="M9" s="10">
        <f>-K9</f>
        <v>-730</v>
      </c>
      <c r="N9" s="18">
        <v>607523777</v>
      </c>
      <c r="O9" s="19" t="s">
        <v>17</v>
      </c>
    </row>
    <row r="10" spans="2:16" x14ac:dyDescent="0.25">
      <c r="B10" s="23">
        <v>2</v>
      </c>
      <c r="C10" s="16" t="s">
        <v>9</v>
      </c>
      <c r="D10" s="16" t="s">
        <v>10</v>
      </c>
      <c r="E10" s="16" t="s">
        <v>29</v>
      </c>
      <c r="F10" s="17" t="s">
        <v>20</v>
      </c>
      <c r="G10" s="9">
        <f>$D$34/$D$35</f>
        <v>460</v>
      </c>
      <c r="H10" s="9">
        <v>200</v>
      </c>
      <c r="I10" s="9">
        <f>$D$37/$D$35</f>
        <v>66.666666666666671</v>
      </c>
      <c r="J10" s="28">
        <f>SUM(G10:I10)</f>
        <v>726.66666666666663</v>
      </c>
      <c r="K10" s="14">
        <f t="shared" si="0"/>
        <v>730</v>
      </c>
      <c r="L10" s="27"/>
      <c r="M10" s="10">
        <f>-K10</f>
        <v>-730</v>
      </c>
      <c r="N10" s="18">
        <v>603556208</v>
      </c>
      <c r="O10" s="19" t="s">
        <v>12</v>
      </c>
    </row>
    <row r="11" spans="2:16" x14ac:dyDescent="0.25">
      <c r="B11" s="23">
        <v>3</v>
      </c>
      <c r="C11" s="16" t="s">
        <v>4</v>
      </c>
      <c r="D11" s="16" t="s">
        <v>10</v>
      </c>
      <c r="E11" s="16" t="s">
        <v>29</v>
      </c>
      <c r="F11" s="17" t="s">
        <v>20</v>
      </c>
      <c r="G11" s="9">
        <f>$D$34/$D$35</f>
        <v>460</v>
      </c>
      <c r="H11" s="9">
        <v>200</v>
      </c>
      <c r="I11" s="9">
        <f>$D$37/$D$35</f>
        <v>66.666666666666671</v>
      </c>
      <c r="J11" s="28">
        <f>SUM(G11:I11)</f>
        <v>726.66666666666663</v>
      </c>
      <c r="K11" s="14">
        <f t="shared" si="0"/>
        <v>730</v>
      </c>
      <c r="L11" s="27"/>
      <c r="M11" s="10">
        <f>-K11</f>
        <v>-730</v>
      </c>
      <c r="N11" s="18">
        <v>603549076</v>
      </c>
      <c r="O11" s="19" t="s">
        <v>13</v>
      </c>
    </row>
    <row r="12" spans="2:16" x14ac:dyDescent="0.25">
      <c r="B12" s="45">
        <v>4</v>
      </c>
      <c r="C12" s="46" t="s">
        <v>5</v>
      </c>
      <c r="D12" s="46" t="s">
        <v>10</v>
      </c>
      <c r="E12" s="46" t="s">
        <v>29</v>
      </c>
      <c r="F12" s="47" t="s">
        <v>20</v>
      </c>
      <c r="G12" s="9">
        <f>$D$34/$D$35</f>
        <v>460</v>
      </c>
      <c r="H12" s="9">
        <v>200</v>
      </c>
      <c r="I12" s="9">
        <f>$D$37/$D$35</f>
        <v>66.666666666666671</v>
      </c>
      <c r="J12" s="28">
        <f>SUM(G12:I12)</f>
        <v>726.66666666666663</v>
      </c>
      <c r="K12" s="14">
        <f t="shared" si="0"/>
        <v>730</v>
      </c>
      <c r="L12" s="27"/>
      <c r="M12" s="10">
        <f>-K12</f>
        <v>-730</v>
      </c>
      <c r="N12" s="18">
        <v>724051755</v>
      </c>
      <c r="O12" s="19" t="s">
        <v>14</v>
      </c>
    </row>
    <row r="13" spans="2:16" x14ac:dyDescent="0.25">
      <c r="B13" s="45">
        <v>5</v>
      </c>
      <c r="C13" s="46" t="s">
        <v>40</v>
      </c>
      <c r="D13" s="46" t="s">
        <v>10</v>
      </c>
      <c r="E13" s="46" t="s">
        <v>29</v>
      </c>
      <c r="F13" s="47" t="s">
        <v>20</v>
      </c>
      <c r="G13" s="9">
        <f>$D$34/$D$35</f>
        <v>460</v>
      </c>
      <c r="H13" s="9">
        <v>200</v>
      </c>
      <c r="I13" s="9">
        <f>$D$37/$D$35</f>
        <v>66.666666666666671</v>
      </c>
      <c r="J13" s="28">
        <f>SUM(G13:I13)</f>
        <v>726.66666666666663</v>
      </c>
      <c r="K13" s="14">
        <f t="shared" ref="K13" si="1">CEILING(J13,10)</f>
        <v>730</v>
      </c>
      <c r="L13" s="27"/>
      <c r="M13" s="10">
        <f>-K13</f>
        <v>-730</v>
      </c>
      <c r="N13" s="18"/>
      <c r="O13" s="20" t="s">
        <v>44</v>
      </c>
    </row>
    <row r="14" spans="2:16" s="1" customFormat="1" x14ac:dyDescent="0.25">
      <c r="B14" s="48" t="s">
        <v>54</v>
      </c>
      <c r="C14" s="49" t="s">
        <v>35</v>
      </c>
      <c r="D14" s="49" t="s">
        <v>10</v>
      </c>
      <c r="E14" s="49" t="s">
        <v>29</v>
      </c>
      <c r="F14" s="50" t="s">
        <v>68</v>
      </c>
      <c r="G14" s="51">
        <v>0</v>
      </c>
      <c r="H14" s="51">
        <v>0</v>
      </c>
      <c r="I14" s="51">
        <v>0</v>
      </c>
      <c r="J14" s="52">
        <v>0</v>
      </c>
      <c r="K14" s="53">
        <v>0</v>
      </c>
      <c r="L14" s="54"/>
      <c r="M14" s="55">
        <f t="shared" ref="M14:M16" si="2">K14-L14</f>
        <v>0</v>
      </c>
      <c r="N14" s="18">
        <v>731131510</v>
      </c>
      <c r="O14" s="19" t="s">
        <v>36</v>
      </c>
      <c r="P14" s="21" t="s">
        <v>64</v>
      </c>
    </row>
    <row r="15" spans="2:16" x14ac:dyDescent="0.25">
      <c r="B15" s="48" t="s">
        <v>54</v>
      </c>
      <c r="C15" s="49" t="s">
        <v>6</v>
      </c>
      <c r="D15" s="49" t="s">
        <v>10</v>
      </c>
      <c r="E15" s="49" t="s">
        <v>29</v>
      </c>
      <c r="F15" s="56" t="s">
        <v>30</v>
      </c>
      <c r="G15" s="51"/>
      <c r="H15" s="51"/>
      <c r="I15" s="51"/>
      <c r="J15" s="52"/>
      <c r="K15" s="55"/>
      <c r="L15" s="57"/>
      <c r="M15" s="55">
        <f t="shared" si="2"/>
        <v>0</v>
      </c>
      <c r="N15" s="35">
        <v>776196822</v>
      </c>
      <c r="O15" s="36" t="s">
        <v>21</v>
      </c>
      <c r="P15" s="3" t="s">
        <v>37</v>
      </c>
    </row>
    <row r="16" spans="2:16" x14ac:dyDescent="0.25">
      <c r="B16" s="48" t="s">
        <v>54</v>
      </c>
      <c r="C16" s="49" t="s">
        <v>1</v>
      </c>
      <c r="D16" s="49" t="s">
        <v>10</v>
      </c>
      <c r="E16" s="49" t="s">
        <v>29</v>
      </c>
      <c r="F16" s="56" t="s">
        <v>30</v>
      </c>
      <c r="G16" s="51"/>
      <c r="H16" s="51"/>
      <c r="I16" s="51"/>
      <c r="J16" s="52"/>
      <c r="K16" s="55"/>
      <c r="L16" s="57"/>
      <c r="M16" s="55">
        <f t="shared" si="2"/>
        <v>0</v>
      </c>
      <c r="N16" s="35">
        <v>739097438</v>
      </c>
      <c r="O16" s="36" t="s">
        <v>15</v>
      </c>
      <c r="P16" s="3" t="s">
        <v>37</v>
      </c>
    </row>
    <row r="17" spans="2:16" x14ac:dyDescent="0.25">
      <c r="B17" s="23">
        <v>6</v>
      </c>
      <c r="C17" s="16" t="s">
        <v>22</v>
      </c>
      <c r="D17" s="16" t="s">
        <v>10</v>
      </c>
      <c r="E17" s="16" t="s">
        <v>29</v>
      </c>
      <c r="F17" s="17" t="s">
        <v>20</v>
      </c>
      <c r="G17" s="9">
        <f t="shared" ref="G17:G26" si="3">$D$34/$D$35</f>
        <v>460</v>
      </c>
      <c r="H17" s="9">
        <v>200</v>
      </c>
      <c r="I17" s="9">
        <f t="shared" ref="I17:I26" si="4">$D$37/$D$35</f>
        <v>66.666666666666671</v>
      </c>
      <c r="J17" s="28">
        <f t="shared" ref="J17:J26" si="5">SUM(G17:I17)</f>
        <v>726.66666666666663</v>
      </c>
      <c r="K17" s="14">
        <f t="shared" ref="K17:K26" si="6">CEILING(J17,10)</f>
        <v>730</v>
      </c>
      <c r="L17" s="27"/>
      <c r="M17" s="10">
        <f t="shared" ref="M17:M26" si="7">-K17</f>
        <v>-730</v>
      </c>
      <c r="N17" s="18">
        <v>604541342</v>
      </c>
      <c r="O17" s="19" t="s">
        <v>23</v>
      </c>
    </row>
    <row r="18" spans="2:16" x14ac:dyDescent="0.25">
      <c r="B18" s="23">
        <v>7</v>
      </c>
      <c r="C18" s="16" t="s">
        <v>47</v>
      </c>
      <c r="D18" s="16" t="s">
        <v>10</v>
      </c>
      <c r="E18" s="16" t="s">
        <v>29</v>
      </c>
      <c r="F18" s="17" t="s">
        <v>20</v>
      </c>
      <c r="G18" s="9">
        <f t="shared" si="3"/>
        <v>460</v>
      </c>
      <c r="H18" s="9">
        <v>200</v>
      </c>
      <c r="I18" s="9">
        <f t="shared" si="4"/>
        <v>66.666666666666671</v>
      </c>
      <c r="J18" s="28">
        <f t="shared" ref="J18" si="8">SUM(G18:I18)</f>
        <v>726.66666666666663</v>
      </c>
      <c r="K18" s="14">
        <f t="shared" ref="K18" si="9">CEILING(J18,10)</f>
        <v>730</v>
      </c>
      <c r="L18" s="27"/>
      <c r="M18" s="10"/>
      <c r="N18" s="18"/>
      <c r="O18" s="20" t="s">
        <v>77</v>
      </c>
      <c r="P18" s="3" t="s">
        <v>63</v>
      </c>
    </row>
    <row r="19" spans="2:16" x14ac:dyDescent="0.25">
      <c r="B19" s="23">
        <v>8</v>
      </c>
      <c r="C19" s="16" t="s">
        <v>3</v>
      </c>
      <c r="D19" s="16" t="s">
        <v>10</v>
      </c>
      <c r="E19" s="16" t="s">
        <v>29</v>
      </c>
      <c r="F19" s="17" t="s">
        <v>20</v>
      </c>
      <c r="G19" s="9">
        <f t="shared" si="3"/>
        <v>460</v>
      </c>
      <c r="H19" s="9">
        <v>200</v>
      </c>
      <c r="I19" s="9">
        <f t="shared" si="4"/>
        <v>66.666666666666671</v>
      </c>
      <c r="J19" s="28">
        <f t="shared" si="5"/>
        <v>726.66666666666663</v>
      </c>
      <c r="K19" s="14">
        <f t="shared" si="6"/>
        <v>730</v>
      </c>
      <c r="L19" s="27"/>
      <c r="M19" s="10">
        <f t="shared" si="7"/>
        <v>-730</v>
      </c>
      <c r="N19" s="18">
        <v>608778359</v>
      </c>
      <c r="O19" s="19" t="s">
        <v>16</v>
      </c>
    </row>
    <row r="20" spans="2:16" x14ac:dyDescent="0.25">
      <c r="B20" s="23">
        <v>9</v>
      </c>
      <c r="C20" s="16" t="s">
        <v>53</v>
      </c>
      <c r="D20" s="16" t="s">
        <v>10</v>
      </c>
      <c r="E20" s="16" t="s">
        <v>29</v>
      </c>
      <c r="F20" s="17" t="s">
        <v>20</v>
      </c>
      <c r="G20" s="9">
        <f t="shared" si="3"/>
        <v>460</v>
      </c>
      <c r="H20" s="9">
        <v>300</v>
      </c>
      <c r="I20" s="9">
        <f t="shared" si="4"/>
        <v>66.666666666666671</v>
      </c>
      <c r="J20" s="28">
        <f t="shared" si="5"/>
        <v>826.66666666666663</v>
      </c>
      <c r="K20" s="14">
        <f t="shared" si="6"/>
        <v>830</v>
      </c>
      <c r="L20" s="27"/>
      <c r="M20" s="10">
        <f t="shared" si="7"/>
        <v>-830</v>
      </c>
      <c r="N20" s="18"/>
      <c r="O20" s="20" t="s">
        <v>76</v>
      </c>
    </row>
    <row r="21" spans="2:16" x14ac:dyDescent="0.25">
      <c r="B21" s="23">
        <v>10</v>
      </c>
      <c r="C21" s="16" t="s">
        <v>24</v>
      </c>
      <c r="D21" s="16" t="s">
        <v>10</v>
      </c>
      <c r="E21" s="16" t="s">
        <v>29</v>
      </c>
      <c r="F21" s="17" t="s">
        <v>20</v>
      </c>
      <c r="G21" s="9">
        <f t="shared" si="3"/>
        <v>460</v>
      </c>
      <c r="H21" s="9">
        <v>200</v>
      </c>
      <c r="I21" s="9">
        <f t="shared" si="4"/>
        <v>66.666666666666671</v>
      </c>
      <c r="J21" s="28">
        <f t="shared" si="5"/>
        <v>726.66666666666663</v>
      </c>
      <c r="K21" s="14">
        <f>CEILING(J21,10)</f>
        <v>730</v>
      </c>
      <c r="L21" s="27"/>
      <c r="M21" s="10">
        <f t="shared" si="7"/>
        <v>-730</v>
      </c>
      <c r="N21" s="18">
        <v>776881054</v>
      </c>
      <c r="O21" s="19" t="s">
        <v>26</v>
      </c>
    </row>
    <row r="22" spans="2:16" x14ac:dyDescent="0.25">
      <c r="B22" s="23">
        <v>11</v>
      </c>
      <c r="C22" s="16" t="s">
        <v>51</v>
      </c>
      <c r="D22" s="16" t="s">
        <v>10</v>
      </c>
      <c r="E22" s="16" t="s">
        <v>29</v>
      </c>
      <c r="F22" s="17" t="s">
        <v>20</v>
      </c>
      <c r="G22" s="9">
        <f t="shared" si="3"/>
        <v>460</v>
      </c>
      <c r="H22" s="9">
        <v>500</v>
      </c>
      <c r="I22" s="9">
        <f t="shared" si="4"/>
        <v>66.666666666666671</v>
      </c>
      <c r="J22" s="28">
        <f t="shared" si="5"/>
        <v>1026.6666666666667</v>
      </c>
      <c r="K22" s="14">
        <f t="shared" si="6"/>
        <v>1030</v>
      </c>
      <c r="L22" s="27"/>
      <c r="M22" s="10">
        <f t="shared" si="7"/>
        <v>-1030</v>
      </c>
      <c r="N22" s="18"/>
      <c r="O22" s="20" t="s">
        <v>75</v>
      </c>
    </row>
    <row r="23" spans="2:16" x14ac:dyDescent="0.25">
      <c r="B23" s="23">
        <v>12</v>
      </c>
      <c r="C23" s="16" t="s">
        <v>50</v>
      </c>
      <c r="D23" s="16" t="s">
        <v>10</v>
      </c>
      <c r="E23" s="16" t="s">
        <v>29</v>
      </c>
      <c r="F23" s="17" t="s">
        <v>20</v>
      </c>
      <c r="G23" s="9">
        <f t="shared" si="3"/>
        <v>460</v>
      </c>
      <c r="H23" s="9">
        <v>200</v>
      </c>
      <c r="I23" s="9">
        <f t="shared" si="4"/>
        <v>66.666666666666671</v>
      </c>
      <c r="J23" s="28">
        <f t="shared" si="5"/>
        <v>726.66666666666663</v>
      </c>
      <c r="K23" s="14">
        <f t="shared" si="6"/>
        <v>730</v>
      </c>
      <c r="L23" s="27"/>
      <c r="M23" s="10">
        <f t="shared" si="7"/>
        <v>-730</v>
      </c>
      <c r="N23" s="18"/>
      <c r="O23" s="20" t="s">
        <v>74</v>
      </c>
    </row>
    <row r="24" spans="2:16" x14ac:dyDescent="0.25">
      <c r="B24" s="23">
        <v>13</v>
      </c>
      <c r="C24" s="16" t="s">
        <v>25</v>
      </c>
      <c r="D24" s="16" t="s">
        <v>10</v>
      </c>
      <c r="E24" s="16" t="s">
        <v>29</v>
      </c>
      <c r="F24" s="17" t="s">
        <v>20</v>
      </c>
      <c r="G24" s="9">
        <f t="shared" si="3"/>
        <v>460</v>
      </c>
      <c r="H24" s="9">
        <v>200</v>
      </c>
      <c r="I24" s="9">
        <f t="shared" si="4"/>
        <v>66.666666666666671</v>
      </c>
      <c r="J24" s="28">
        <f t="shared" si="5"/>
        <v>726.66666666666663</v>
      </c>
      <c r="K24" s="14">
        <f t="shared" si="6"/>
        <v>730</v>
      </c>
      <c r="L24" s="27"/>
      <c r="M24" s="10">
        <f t="shared" si="7"/>
        <v>-730</v>
      </c>
      <c r="N24" s="18">
        <v>604219610</v>
      </c>
      <c r="O24" s="19" t="s">
        <v>27</v>
      </c>
    </row>
    <row r="25" spans="2:16" x14ac:dyDescent="0.25">
      <c r="B25" s="23">
        <v>14</v>
      </c>
      <c r="C25" s="16" t="s">
        <v>39</v>
      </c>
      <c r="D25" s="16" t="s">
        <v>10</v>
      </c>
      <c r="E25" s="16" t="s">
        <v>29</v>
      </c>
      <c r="F25" s="17" t="s">
        <v>20</v>
      </c>
      <c r="G25" s="9">
        <f t="shared" si="3"/>
        <v>460</v>
      </c>
      <c r="H25" s="9">
        <v>200</v>
      </c>
      <c r="I25" s="9">
        <f t="shared" si="4"/>
        <v>66.666666666666671</v>
      </c>
      <c r="J25" s="28">
        <f t="shared" si="5"/>
        <v>726.66666666666663</v>
      </c>
      <c r="K25" s="14">
        <f t="shared" si="6"/>
        <v>730</v>
      </c>
      <c r="L25" s="27"/>
      <c r="M25" s="10">
        <f t="shared" si="7"/>
        <v>-730</v>
      </c>
      <c r="N25" s="18"/>
      <c r="O25" s="18" t="s">
        <v>73</v>
      </c>
      <c r="P25" s="3" t="s">
        <v>63</v>
      </c>
    </row>
    <row r="26" spans="2:16" x14ac:dyDescent="0.25">
      <c r="B26" s="23">
        <v>15</v>
      </c>
      <c r="C26" s="16" t="s">
        <v>2</v>
      </c>
      <c r="D26" s="16" t="s">
        <v>10</v>
      </c>
      <c r="E26" s="16" t="s">
        <v>29</v>
      </c>
      <c r="F26" s="17" t="s">
        <v>20</v>
      </c>
      <c r="G26" s="9">
        <f t="shared" si="3"/>
        <v>460</v>
      </c>
      <c r="H26" s="9">
        <v>200</v>
      </c>
      <c r="I26" s="9">
        <f t="shared" si="4"/>
        <v>66.666666666666671</v>
      </c>
      <c r="J26" s="28">
        <f t="shared" si="5"/>
        <v>726.66666666666663</v>
      </c>
      <c r="K26" s="14">
        <f t="shared" si="6"/>
        <v>730</v>
      </c>
      <c r="L26" s="27"/>
      <c r="M26" s="10">
        <f t="shared" si="7"/>
        <v>-730</v>
      </c>
      <c r="N26" s="18">
        <v>606691097</v>
      </c>
      <c r="O26" s="19" t="s">
        <v>72</v>
      </c>
    </row>
    <row r="27" spans="2:16" x14ac:dyDescent="0.25">
      <c r="B27" s="25"/>
      <c r="C27" s="26"/>
      <c r="J27" s="11">
        <f>SUM(J9:J26)</f>
        <v>11299.999999999998</v>
      </c>
      <c r="K27" s="34">
        <f>SUM(K9:K26)</f>
        <v>11350</v>
      </c>
      <c r="L27" s="11">
        <f>SUM(L9:L26)</f>
        <v>0</v>
      </c>
      <c r="M27" s="10">
        <f>K27-L27</f>
        <v>11350</v>
      </c>
    </row>
    <row r="28" spans="2:16" x14ac:dyDescent="0.25">
      <c r="B28" s="25"/>
      <c r="C28" s="26"/>
      <c r="D28" s="29"/>
      <c r="J28" s="11"/>
      <c r="K28" s="11"/>
      <c r="L28" s="11"/>
      <c r="M28" s="24"/>
    </row>
    <row r="29" spans="2:16" x14ac:dyDescent="0.25">
      <c r="B29" s="25"/>
      <c r="C29" s="30" t="s">
        <v>59</v>
      </c>
      <c r="D29" s="31">
        <f>SUM(K27)</f>
        <v>11350</v>
      </c>
      <c r="J29" s="11"/>
      <c r="K29" s="11"/>
      <c r="L29" s="11"/>
      <c r="M29" s="24"/>
    </row>
    <row r="30" spans="2:16" x14ac:dyDescent="0.25">
      <c r="B30" s="25"/>
      <c r="C30" s="30" t="s">
        <v>58</v>
      </c>
      <c r="D30" s="31">
        <f>SUM(L27)</f>
        <v>0</v>
      </c>
      <c r="J30" s="11"/>
      <c r="K30" s="11"/>
      <c r="L30" s="11"/>
      <c r="M30" s="24"/>
    </row>
    <row r="31" spans="2:16" x14ac:dyDescent="0.25">
      <c r="B31" s="25"/>
      <c r="C31" s="32" t="s">
        <v>48</v>
      </c>
      <c r="D31" s="33">
        <f>D30-D29</f>
        <v>-11350</v>
      </c>
      <c r="J31" s="11"/>
      <c r="K31" s="11"/>
      <c r="L31" s="11"/>
      <c r="M31" s="24"/>
    </row>
    <row r="32" spans="2:16" x14ac:dyDescent="0.25">
      <c r="B32" s="25"/>
      <c r="C32" s="26"/>
      <c r="J32" s="11"/>
      <c r="K32" s="11"/>
      <c r="L32" s="11"/>
      <c r="M32" s="24"/>
    </row>
    <row r="33" spans="3:13" x14ac:dyDescent="0.25">
      <c r="C33" s="37" t="s">
        <v>66</v>
      </c>
      <c r="D33" s="38"/>
      <c r="E33" s="38"/>
      <c r="F33" s="39"/>
    </row>
    <row r="34" spans="3:13" x14ac:dyDescent="0.25">
      <c r="C34" s="38" t="s">
        <v>55</v>
      </c>
      <c r="D34" s="40">
        <v>6900</v>
      </c>
      <c r="E34" s="38" t="s">
        <v>69</v>
      </c>
      <c r="F34" s="39"/>
    </row>
    <row r="35" spans="3:13" x14ac:dyDescent="0.25">
      <c r="C35" s="41" t="s">
        <v>46</v>
      </c>
      <c r="D35" s="42">
        <v>15</v>
      </c>
      <c r="E35" s="38" t="s">
        <v>52</v>
      </c>
      <c r="F35" s="39"/>
    </row>
    <row r="36" spans="3:13" x14ac:dyDescent="0.25">
      <c r="C36" s="38" t="s">
        <v>41</v>
      </c>
      <c r="D36" s="40">
        <v>200</v>
      </c>
      <c r="E36" s="38" t="s">
        <v>70</v>
      </c>
      <c r="F36" s="39"/>
    </row>
    <row r="37" spans="3:13" x14ac:dyDescent="0.25">
      <c r="C37" s="38" t="s">
        <v>33</v>
      </c>
      <c r="D37" s="40">
        <v>1000</v>
      </c>
      <c r="E37" s="38" t="s">
        <v>42</v>
      </c>
      <c r="F37" s="39"/>
    </row>
    <row r="38" spans="3:13" x14ac:dyDescent="0.25">
      <c r="C38" s="37" t="s">
        <v>34</v>
      </c>
      <c r="D38" s="40">
        <f>D34+D36*D35+D37</f>
        <v>10900</v>
      </c>
      <c r="E38" s="38"/>
      <c r="F38" s="39"/>
    </row>
    <row r="39" spans="3:13" x14ac:dyDescent="0.25">
      <c r="C39" s="38"/>
      <c r="D39" s="38"/>
      <c r="E39" s="38"/>
      <c r="F39" s="39"/>
      <c r="J39" s="11"/>
      <c r="K39" s="11"/>
      <c r="L39" s="11"/>
      <c r="M39" s="11"/>
    </row>
    <row r="40" spans="3:13" x14ac:dyDescent="0.25">
      <c r="C40" s="43" t="s">
        <v>43</v>
      </c>
      <c r="D40" s="43"/>
      <c r="E40" s="43"/>
      <c r="F40" s="44">
        <f>D34/D35+D36+D37/D35</f>
        <v>726.66666666666663</v>
      </c>
    </row>
    <row r="41" spans="3:13" x14ac:dyDescent="0.25">
      <c r="C41" s="12"/>
      <c r="D41" s="13"/>
    </row>
    <row r="43" spans="3:13" x14ac:dyDescent="0.25">
      <c r="C43" s="22" t="s">
        <v>56</v>
      </c>
    </row>
    <row r="44" spans="3:13" x14ac:dyDescent="0.25">
      <c r="C44" s="3" t="s">
        <v>57</v>
      </c>
    </row>
    <row r="45" spans="3:13" x14ac:dyDescent="0.25">
      <c r="C45" s="3" t="s">
        <v>45</v>
      </c>
    </row>
  </sheetData>
  <autoFilter ref="B8:F38" xr:uid="{00000000-0009-0000-0000-000000000000}"/>
  <sortState xmlns:xlrd2="http://schemas.microsoft.com/office/spreadsheetml/2017/richdata2" ref="B9:P38">
    <sortCondition ref="B9"/>
  </sortState>
  <conditionalFormatting sqref="D31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O10" r:id="rId1" xr:uid="{00000000-0004-0000-0000-000000000000}"/>
    <hyperlink ref="O11" r:id="rId2" xr:uid="{00000000-0004-0000-0000-000001000000}"/>
    <hyperlink ref="O12" r:id="rId3" xr:uid="{00000000-0004-0000-0000-000002000000}"/>
    <hyperlink ref="O16" r:id="rId4" xr:uid="{00000000-0004-0000-0000-000005000000}"/>
    <hyperlink ref="O19" r:id="rId5" xr:uid="{00000000-0004-0000-0000-000006000000}"/>
    <hyperlink ref="O9" r:id="rId6" xr:uid="{00000000-0004-0000-0000-000007000000}"/>
    <hyperlink ref="O15" r:id="rId7" xr:uid="{00000000-0004-0000-0000-000009000000}"/>
    <hyperlink ref="O26" r:id="rId8" xr:uid="{00000000-0004-0000-0000-00000A000000}"/>
    <hyperlink ref="O17" r:id="rId9" xr:uid="{00000000-0004-0000-0000-00000B000000}"/>
    <hyperlink ref="O21" r:id="rId10" xr:uid="{00000000-0004-0000-0000-00000C000000}"/>
    <hyperlink ref="O24" r:id="rId11" xr:uid="{00000000-0004-0000-0000-00000D000000}"/>
    <hyperlink ref="O14" r:id="rId12" xr:uid="{392D40EF-7BEF-416A-98EF-1A2473889B4E}"/>
    <hyperlink ref="O13" r:id="rId13" xr:uid="{88C999C2-AFF9-4CB0-A050-454187C2BEDE}"/>
    <hyperlink ref="O23" r:id="rId14" display="mailto:psato@seznam.cz" xr:uid="{D16F2430-6F5F-4625-8D08-8915F09F8BF5}"/>
    <hyperlink ref="O22" r:id="rId15" display="mailto:ivan.psotka@centrum.cz" xr:uid="{60EC8664-04DF-4A0A-862F-2721E8853285}"/>
    <hyperlink ref="O20" r:id="rId16" display="mailto:marekprochazka74@gmail.com" xr:uid="{9A1ED35F-8D2E-46EC-8F68-50F0F5C63A7C}"/>
    <hyperlink ref="O18" r:id="rId17" tooltip="poslat e-mail" display="mailto:novotny1989@seznam.cz" xr:uid="{6E58775D-C8C8-4F7D-A35A-0639787CCA6F}"/>
  </hyperlinks>
  <pageMargins left="0.7" right="0.7" top="0.78740157499999996" bottom="0.78740157499999996" header="0.3" footer="0.3"/>
  <pageSetup paperSize="9" orientation="landscape" r:id="rId18"/>
  <legacy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technika B sezona 21-22</vt:lpstr>
    </vt:vector>
  </TitlesOfParts>
  <Company>EON-IT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P6627</dc:creator>
  <cp:lastModifiedBy>Vostal, Petr</cp:lastModifiedBy>
  <cp:lastPrinted>2018-08-06T12:58:16Z</cp:lastPrinted>
  <dcterms:created xsi:type="dcterms:W3CDTF">2017-07-09T20:04:24Z</dcterms:created>
  <dcterms:modified xsi:type="dcterms:W3CDTF">2021-07-30T13:12:54Z</dcterms:modified>
</cp:coreProperties>
</file>